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50M DIV " sheetId="1" state="visible" r:id="rId3"/>
    <sheet name="Scores" sheetId="2" state="visible" r:id="rId4"/>
  </sheets>
  <definedNames>
    <definedName function="false" hidden="false" localSheetId="1" name="_xlnm.Print_Area" vbProcedure="false">Scores!$B$13:$W$34</definedName>
    <definedName function="false" hidden="false" name="_xlfn_MAXIFS" vbProcedure="false">NA()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<sst xmlns="http://schemas.openxmlformats.org/spreadsheetml/2006/main" count="89" uniqueCount="35">
  <si>
    <t xml:space="preserve">Club</t>
  </si>
  <si>
    <t xml:space="preserve">Ave</t>
  </si>
  <si>
    <t xml:space="preserve">Competitor</t>
  </si>
  <si>
    <t xml:space="preserve">Last Day</t>
  </si>
  <si>
    <t xml:space="preserve">Round</t>
  </si>
  <si>
    <t xml:space="preserve">Ind Card</t>
  </si>
  <si>
    <t xml:space="preserve">Score</t>
  </si>
  <si>
    <t xml:space="preserve">Oppo</t>
  </si>
  <si>
    <t xml:space="preserve">Aggregate</t>
  </si>
  <si>
    <t xml:space="preserve">Result </t>
  </si>
  <si>
    <t xml:space="preserve">Points</t>
  </si>
  <si>
    <t xml:space="preserve">Agg.Pts</t>
  </si>
  <si>
    <t xml:space="preserve">Result</t>
  </si>
  <si>
    <t xml:space="preserve">Pos</t>
  </si>
  <si>
    <t xml:space="preserve">Ave 5 of last 6</t>
  </si>
  <si>
    <t xml:space="preserve">Total Points</t>
  </si>
  <si>
    <t xml:space="preserve">Shooter is a bogey →</t>
  </si>
  <si>
    <t xml:space="preserve">Calculate position →</t>
  </si>
  <si>
    <t xml:space="preserve">Use this spreadsheet only for a 3x3 split division.</t>
  </si>
  <si>
    <t xml:space="preserve">Enter shooter details and scores on this sheet ONLY. They will automatically replicate on the results sheet.</t>
  </si>
  <si>
    <t xml:space="preserve">Fill in club numbers, names, initials and averages (important). Enter “Bogey” in the name for each bogey in the division (you need do nothing else for them).</t>
  </si>
  <si>
    <t xml:space="preserve">Enter N rather than 100 for any missing scores. Enter D for disqualified scores. Note: N or D in the top cell will NCR or DQ the round.</t>
  </si>
  <si>
    <t xml:space="preserve">Scores will not appear on the result sheet until Y is entered in the red cell against the round number. This will allow scores to be entered in advance and not show on the results sheet.</t>
  </si>
  <si>
    <t xml:space="preserve">The below cells contain (per shooter):</t>
  </si>
  <si>
    <t xml:space="preserve">Club No.</t>
  </si>
  <si>
    <t xml:space="preserve">Average</t>
  </si>
  <si>
    <t xml:space="preserve">Shooter Name</t>
  </si>
  <si>
    <t xml:space="preserve">Divisions:</t>
  </si>
  <si>
    <t xml:space="preserve">LDFS →</t>
  </si>
  <si>
    <t xml:space="preserve">X</t>
  </si>
  <si>
    <t xml:space="preserve">Due with SO →</t>
  </si>
  <si>
    <t xml:space="preserve">Y</t>
  </si>
  <si>
    <t xml:space="preserve">Round No. →</t>
  </si>
  <si>
    <t xml:space="preserve">Round complete or closed: →</t>
  </si>
  <si>
    <t xml:space="preserve">The indicator will set automatically when the due date passes. You can override it (by entering Y) if you have all the scores ahead of time.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</si>
</sst>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0"/>
    <numFmt numFmtId="166" formatCode="d/m/yy;@"/>
    <numFmt numFmtId="167" formatCode="General"/>
    <numFmt numFmtId="168" formatCode="@"/>
    <numFmt numFmtId="169" formatCode="0.0"/>
    <numFmt numFmtId="170" formatCode="[$-809]dd\-mmm"/>
    <numFmt numFmtId="171" formatCode="0.0000000"/>
    <numFmt numFmtId="172" formatCode="0.00000"/>
    <numFmt numFmtId="173" formatCode="#,##0"/>
    <numFmt numFmtId="174" formatCode="dd\-mmm"/>
  </numFmts>
  <fonts count="3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sz val="8"/>
      <name val="Arial"/>
      <family val="2"/>
      <charset val="1"/>
    </font>
    <font>
      <b val="true"/>
      <sz val="8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7"/>
      <name val="Arial Narrow"/>
      <family val="2"/>
      <charset val="1"/>
    </font>
    <font>
      <b val="true"/>
      <sz val="12"/>
      <name val="Arial"/>
      <family val="2"/>
      <charset val="1"/>
    </font>
    <font>
      <sz val="13"/>
      <name val="Cambria"/>
      <family val="1"/>
      <charset val="1"/>
    </font>
    <font>
      <b val="true"/>
      <i val="true"/>
      <sz val="12"/>
      <color rgb="FF0000FF"/>
      <name val="AGaramond Bold"/>
      <family val="2"/>
      <charset val="1"/>
    </font>
    <font>
      <sz val="6"/>
      <name val="Arial"/>
      <family val="2"/>
      <charset val="1"/>
    </font>
    <font>
      <b val="true"/>
      <sz val="7"/>
      <name val="Arial"/>
      <family val="2"/>
      <charset val="1"/>
    </font>
    <font>
      <b val="true"/>
      <sz val="8"/>
      <name val="Arial Narrow"/>
      <family val="2"/>
      <charset val="1"/>
    </font>
    <font>
      <b val="true"/>
      <sz val="11"/>
      <name val="Arial"/>
      <family val="2"/>
      <charset val="1"/>
    </font>
    <font>
      <b val="true"/>
      <sz val="8"/>
      <color rgb="FF0000FF"/>
      <name val="AGaramond Bold"/>
      <family val="2"/>
      <charset val="1"/>
    </font>
    <font>
      <sz val="9"/>
      <name val="Arial Narrow"/>
      <family val="2"/>
      <charset val="1"/>
    </font>
    <font>
      <b val="true"/>
      <sz val="11"/>
      <color rgb="FFFF0000"/>
      <name val="Arial"/>
      <family val="2"/>
      <charset val="1"/>
    </font>
    <font>
      <b val="true"/>
      <sz val="8"/>
      <color rgb="FFFF000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sz val="10"/>
      <color rgb="FFFFFFFF"/>
      <name val="Arial"/>
      <family val="2"/>
      <charset val="1"/>
    </font>
    <font>
      <b val="true"/>
      <sz val="10"/>
      <name val="Arial"/>
      <family val="2"/>
      <charset val="1"/>
    </font>
    <font>
      <b val="true"/>
      <i val="true"/>
      <sz val="6"/>
      <name val="Arial Narrow"/>
      <family val="2"/>
      <charset val="1"/>
    </font>
    <font>
      <i val="true"/>
      <sz val="14"/>
      <name val="Cambria"/>
      <family val="1"/>
      <charset val="1"/>
    </font>
    <font>
      <sz val="12"/>
      <name val="Abadi MT Condensed Extra Bold"/>
      <family val="2"/>
      <charset val="1"/>
    </font>
    <font>
      <b val="true"/>
      <sz val="14"/>
      <color rgb="FFFF0000"/>
      <name val="Arial"/>
      <family val="2"/>
      <charset val="1"/>
    </font>
    <font>
      <sz val="12"/>
      <color rgb="FFFF0000"/>
      <name val="Arial"/>
      <family val="2"/>
      <charset val="1"/>
    </font>
    <font>
      <sz val="10"/>
      <color rgb="FFC0C0C0"/>
      <name val="Cambria"/>
      <family val="1"/>
      <charset val="1"/>
    </font>
    <font>
      <sz val="8"/>
      <color rgb="FFC0C0C0"/>
      <name val="Cambria"/>
      <family val="1"/>
      <charset val="1"/>
    </font>
    <font>
      <sz val="10"/>
      <name val="Arial"/>
      <family val="0"/>
      <charset val="1"/>
    </font>
    <font>
      <sz val="24"/>
      <name val="Arial"/>
      <family val="0"/>
      <charset val="1"/>
    </font>
    <font>
      <sz val="14"/>
      <name val="Arial"/>
      <family val="2"/>
      <charset val="1"/>
    </font>
    <font>
      <b val="true"/>
      <sz val="10"/>
      <name val="Arial"/>
      <family val="0"/>
      <charset val="1"/>
    </font>
    <font>
      <b val="true"/>
      <sz val="11"/>
      <color rgb="FF3366FF"/>
      <name val="Arial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168253"/>
        <bgColor rgb="FF127622"/>
      </patternFill>
    </fill>
    <fill>
      <patternFill patternType="solid">
        <fgColor rgb="FFFF0000"/>
        <bgColor rgb="FFED4C05"/>
      </patternFill>
    </fill>
    <fill>
      <patternFill patternType="solid">
        <fgColor rgb="FFFFFFFF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CCCCFF"/>
        <bgColor rgb="FFC0C0C0"/>
      </patternFill>
    </fill>
    <fill>
      <patternFill patternType="solid">
        <fgColor rgb="FFED4C05"/>
        <bgColor rgb="FF993300"/>
      </patternFill>
    </fill>
    <fill>
      <patternFill patternType="solid">
        <fgColor rgb="FF3FAF46"/>
        <bgColor rgb="FF339966"/>
      </patternFill>
    </fill>
    <fill>
      <patternFill patternType="solid">
        <fgColor rgb="FFBBE33D"/>
        <bgColor rgb="FFFFCC00"/>
      </patternFill>
    </fill>
    <fill>
      <patternFill patternType="solid">
        <fgColor rgb="FFFFCC99"/>
        <bgColor rgb="FFC0C0C0"/>
      </patternFill>
    </fill>
  </fills>
  <borders count="45">
    <border diagonalUp="false" diagonalDown="false">
      <left/>
      <right/>
      <top/>
      <bottom/>
      <diagonal/>
    </border>
    <border diagonalUp="false" diagonalDown="false">
      <left style="double"/>
      <right style="double"/>
      <top style="double"/>
      <bottom style="medium"/>
      <diagonal/>
    </border>
    <border diagonalUp="false" diagonalDown="false">
      <left style="double"/>
      <right style="double"/>
      <top style="medium"/>
      <bottom style="thin"/>
      <diagonal/>
    </border>
    <border diagonalUp="false" diagonalDown="false">
      <left style="double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double"/>
      <top style="medium"/>
      <bottom style="thin"/>
      <diagonal/>
    </border>
    <border diagonalUp="false" diagonalDown="false">
      <left style="double"/>
      <right style="double"/>
      <top style="medium"/>
      <bottom/>
      <diagonal/>
    </border>
    <border diagonalUp="false" diagonalDown="false">
      <left style="double"/>
      <right/>
      <top style="medium"/>
      <bottom/>
      <diagonal/>
    </border>
    <border diagonalUp="false" diagonalDown="false">
      <left style="double"/>
      <right style="thin"/>
      <top/>
      <bottom style="thin"/>
      <diagonal/>
    </border>
    <border diagonalUp="false" diagonalDown="false">
      <left style="double"/>
      <right style="double"/>
      <top style="thin"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double"/>
      <right style="double"/>
      <top/>
      <bottom/>
      <diagonal/>
    </border>
    <border diagonalUp="false" diagonalDown="false">
      <left style="double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double"/>
      <right style="double"/>
      <top style="thin"/>
      <bottom/>
      <diagonal/>
    </border>
    <border diagonalUp="false" diagonalDown="false">
      <left style="thin"/>
      <right style="double"/>
      <top style="thin"/>
      <bottom/>
      <diagonal/>
    </border>
    <border diagonalUp="false" diagonalDown="false">
      <left style="double"/>
      <right style="double"/>
      <top/>
      <bottom style="double"/>
      <diagonal/>
    </border>
    <border diagonalUp="false" diagonalDown="false">
      <left style="thin"/>
      <right style="double"/>
      <top/>
      <bottom style="double"/>
      <diagonal/>
    </border>
    <border diagonalUp="false" diagonalDown="false">
      <left style="double"/>
      <right style="thin"/>
      <top style="thin"/>
      <bottom style="double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n"/>
      <right style="double"/>
      <top style="thin"/>
      <bottom style="double"/>
      <diagonal/>
    </border>
    <border diagonalUp="false" diagonalDown="false">
      <left style="medium">
        <color rgb="FF127622"/>
      </left>
      <right style="medium">
        <color rgb="FF127622"/>
      </right>
      <top style="medium">
        <color rgb="FF127622"/>
      </top>
      <bottom/>
      <diagonal/>
    </border>
    <border diagonalUp="false" diagonalDown="false">
      <left style="medium">
        <color rgb="FF069A2E"/>
      </left>
      <right style="medium">
        <color rgb="FF069A2E"/>
      </right>
      <top/>
      <bottom/>
      <diagonal/>
    </border>
    <border diagonalUp="false" diagonalDown="false">
      <left style="medium">
        <color rgb="FF069A2E"/>
      </left>
      <right style="medium">
        <color rgb="FF069A2E"/>
      </right>
      <top/>
      <bottom style="medium">
        <color rgb="FF069A2E"/>
      </bottom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ck"/>
      <right style="thick"/>
      <top style="thin"/>
      <bottom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 style="thick"/>
      <right style="thin"/>
      <top style="thick"/>
      <bottom style="thin"/>
      <diagonal/>
    </border>
    <border diagonalUp="false" diagonalDown="false">
      <left style="thin"/>
      <right/>
      <top style="thick"/>
      <bottom style="thin"/>
      <diagonal/>
    </border>
    <border diagonalUp="false" diagonalDown="false">
      <left style="medium"/>
      <right style="thin"/>
      <top style="thick"/>
      <bottom style="thin"/>
      <diagonal/>
    </border>
    <border diagonalUp="false" diagonalDown="false">
      <left style="thin"/>
      <right style="double"/>
      <top style="thick"/>
      <bottom style="thick"/>
      <diagonal/>
    </border>
    <border diagonalUp="false" diagonalDown="false">
      <left style="thick"/>
      <right style="thick"/>
      <top style="thin"/>
      <bottom style="thick"/>
      <diagonal/>
    </border>
    <border diagonalUp="false" diagonalDown="false">
      <left style="thick"/>
      <right style="thin"/>
      <top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ck"/>
      <right style="thin"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2" border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4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7" fillId="4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4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6" fillId="5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4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6" fillId="5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4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3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4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10" fillId="3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10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6" fillId="0" borderId="12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6" fillId="0" borderId="13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9" fillId="0" borderId="14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1" fillId="6" borderId="14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2" fillId="0" borderId="14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2" fillId="0" borderId="15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3" fillId="0" borderId="12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3" fillId="0" borderId="16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3" fillId="3" borderId="17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9" fillId="0" borderId="18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13" fillId="0" borderId="19" xfId="0" applyFont="true" applyBorder="true" applyAlignment="true" applyProtection="true">
      <alignment horizontal="center" vertical="center" textRotation="9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0" fontId="14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7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8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3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6" fontId="21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9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4" borderId="19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22" fillId="0" borderId="20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5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4" borderId="2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22" fillId="0" borderId="22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7" fontId="24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5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6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3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7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71" fontId="5" fillId="0" borderId="0" xfId="0" applyFont="true" applyBorder="false" applyAlignment="true" applyProtection="true">
      <alignment horizontal="right" vertical="bottom" textRotation="90" wrapText="false" indent="0" shrinkToFit="false"/>
      <protection locked="true" hidden="true"/>
    </xf>
    <xf numFmtId="172" fontId="5" fillId="0" borderId="0" xfId="0" applyFont="true" applyBorder="false" applyAlignment="true" applyProtection="true">
      <alignment horizontal="right" vertical="bottom" textRotation="90" wrapText="false" indent="0" shrinkToFit="false"/>
      <protection locked="true" hidden="true"/>
    </xf>
    <xf numFmtId="172" fontId="28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72" fontId="2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3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1" fillId="8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2" fillId="0" borderId="2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2" fillId="9" borderId="27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32" fillId="0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2" fillId="0" borderId="27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32" fillId="0" borderId="2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0" fillId="0" borderId="2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3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3" fillId="1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70" fontId="0" fillId="0" borderId="3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3" fontId="30" fillId="1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4" fontId="0" fillId="0" borderId="3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74" fontId="0" fillId="0" borderId="3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3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11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34" fillId="0" borderId="3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3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9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0" fillId="0" borderId="4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34" fillId="0" borderId="4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3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nd_1st_Place" xfId="20"/>
    <cellStyle name="Normal 19" xfId="21"/>
  </cellStyles>
  <dxfs count="2">
    <dxf>
      <font>
        <name val="Arial"/>
        <charset val="1"/>
        <family val="0"/>
        <b val="1"/>
        <i val="0"/>
        <sz val="14"/>
      </font>
      <fill>
        <patternFill>
          <bgColor rgb="FF168253"/>
        </patternFill>
      </fill>
    </dxf>
    <dxf>
      <font>
        <name val="Arial"/>
        <charset val="1"/>
        <family val="0"/>
        <b val="1"/>
        <i val="0"/>
        <strike val="0"/>
        <color rgb="FF000000"/>
        <sz val="10"/>
        <u val="none"/>
      </font>
      <fill>
        <patternFill>
          <bgColor rgb="FF339966"/>
        </patternFill>
      </fill>
      <border diagonalUp="false" diagonalDown="false">
        <left/>
        <right/>
        <top/>
        <bottom/>
        <diagonal/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168253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69A2E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FAF46"/>
      <rgbColor rgb="FFBBE33D"/>
      <rgbColor rgb="FFFFCC00"/>
      <rgbColor rgb="FFFF9900"/>
      <rgbColor rgb="FFED4C05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1:IQ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zeroHeight="false" outlineLevelRow="0" outlineLevelCol="0"/>
  <cols>
    <col collapsed="false" customWidth="true" hidden="false" outlineLevel="0" max="1" min="1" style="1" width="1.11"/>
    <col collapsed="false" customWidth="true" hidden="false" outlineLevel="0" max="2" min="2" style="2" width="6.56"/>
    <col collapsed="false" customWidth="true" hidden="false" outlineLevel="0" max="3" min="3" style="2" width="3.34"/>
    <col collapsed="false" customWidth="true" hidden="false" outlineLevel="0" max="4" min="4" style="3" width="5"/>
    <col collapsed="false" customWidth="true" hidden="false" outlineLevel="0" max="5" min="5" style="2" width="4.11"/>
    <col collapsed="false" customWidth="true" hidden="false" outlineLevel="0" max="6" min="6" style="2" width="2.67"/>
    <col collapsed="false" customWidth="true" hidden="false" outlineLevel="0" max="7" min="7" style="2" width="4.33"/>
    <col collapsed="false" customWidth="true" hidden="false" outlineLevel="0" max="9" min="8" style="2" width="2.44"/>
    <col collapsed="false" customWidth="true" hidden="false" outlineLevel="0" max="10" min="10" style="2" width="3.67"/>
    <col collapsed="false" customWidth="true" hidden="false" outlineLevel="0" max="11" min="11" style="2" width="1"/>
    <col collapsed="false" customWidth="true" hidden="false" outlineLevel="0" max="12" min="12" style="3" width="5"/>
    <col collapsed="false" customWidth="true" hidden="false" outlineLevel="0" max="13" min="13" style="2" width="4.11"/>
    <col collapsed="false" customWidth="true" hidden="false" outlineLevel="0" max="14" min="14" style="2" width="2.67"/>
    <col collapsed="false" customWidth="true" hidden="false" outlineLevel="0" max="15" min="15" style="2" width="4.33"/>
    <col collapsed="false" customWidth="true" hidden="false" outlineLevel="0" max="17" min="16" style="2" width="2.44"/>
    <col collapsed="false" customWidth="true" hidden="false" outlineLevel="0" max="18" min="18" style="2" width="3.67"/>
    <col collapsed="false" customWidth="true" hidden="false" outlineLevel="0" max="19" min="19" style="2" width="1"/>
    <col collapsed="false" customWidth="true" hidden="false" outlineLevel="0" max="20" min="20" style="2" width="5"/>
    <col collapsed="false" customWidth="true" hidden="false" outlineLevel="0" max="21" min="21" style="2" width="4.11"/>
    <col collapsed="false" customWidth="true" hidden="false" outlineLevel="0" max="22" min="22" style="2" width="2.67"/>
    <col collapsed="false" customWidth="true" hidden="false" outlineLevel="0" max="23" min="23" style="2" width="4.33"/>
    <col collapsed="false" customWidth="true" hidden="false" outlineLevel="0" max="25" min="24" style="2" width="2.44"/>
    <col collapsed="false" customWidth="true" hidden="false" outlineLevel="0" max="26" min="26" style="2" width="3.67"/>
    <col collapsed="false" customWidth="true" hidden="false" outlineLevel="0" max="27" min="27" style="2" width="1"/>
    <col collapsed="false" customWidth="true" hidden="false" outlineLevel="0" max="28" min="28" style="2" width="5"/>
    <col collapsed="false" customWidth="true" hidden="false" outlineLevel="0" max="29" min="29" style="2" width="4.11"/>
    <col collapsed="false" customWidth="true" hidden="false" outlineLevel="0" max="30" min="30" style="2" width="2.67"/>
    <col collapsed="false" customWidth="true" hidden="false" outlineLevel="0" max="31" min="31" style="2" width="4.33"/>
    <col collapsed="false" customWidth="true" hidden="false" outlineLevel="0" max="33" min="32" style="2" width="2.44"/>
    <col collapsed="false" customWidth="true" hidden="false" outlineLevel="0" max="34" min="34" style="2" width="3.67"/>
    <col collapsed="false" customWidth="true" hidden="false" outlineLevel="0" max="35" min="35" style="2" width="1"/>
    <col collapsed="false" customWidth="true" hidden="false" outlineLevel="0" max="36" min="36" style="2" width="5"/>
    <col collapsed="false" customWidth="true" hidden="false" outlineLevel="0" max="37" min="37" style="2" width="4.11"/>
    <col collapsed="false" customWidth="true" hidden="false" outlineLevel="0" max="38" min="38" style="2" width="2.67"/>
    <col collapsed="false" customWidth="true" hidden="false" outlineLevel="0" max="39" min="39" style="2" width="4.33"/>
    <col collapsed="false" customWidth="true" hidden="false" outlineLevel="0" max="41" min="40" style="2" width="2.44"/>
    <col collapsed="false" customWidth="true" hidden="false" outlineLevel="0" max="42" min="42" style="2" width="3.67"/>
    <col collapsed="false" customWidth="true" hidden="false" outlineLevel="0" max="43" min="43" style="2" width="1"/>
    <col collapsed="false" customWidth="true" hidden="false" outlineLevel="0" max="44" min="44" style="2" width="5"/>
    <col collapsed="false" customWidth="true" hidden="false" outlineLevel="0" max="45" min="45" style="2" width="4.11"/>
    <col collapsed="false" customWidth="true" hidden="false" outlineLevel="0" max="46" min="46" style="2" width="2.67"/>
    <col collapsed="false" customWidth="true" hidden="false" outlineLevel="0" max="47" min="47" style="2" width="4.33"/>
    <col collapsed="false" customWidth="true" hidden="false" outlineLevel="0" max="49" min="48" style="2" width="2.44"/>
    <col collapsed="false" customWidth="true" hidden="false" outlineLevel="0" max="50" min="50" style="2" width="3.67"/>
    <col collapsed="false" customWidth="true" hidden="false" outlineLevel="0" max="53" min="51" style="2" width="8.88"/>
    <col collapsed="false" customWidth="true" hidden="false" outlineLevel="0" max="54" min="54" style="4" width="15.66"/>
    <col collapsed="false" customWidth="true" hidden="false" outlineLevel="0" max="251" min="55" style="2" width="8.88"/>
  </cols>
  <sheetData>
    <row r="1" customFormat="false" ht="8.25" hidden="false" customHeight="true" outlineLevel="0" collapsed="false">
      <c r="A1" s="5"/>
      <c r="B1" s="6"/>
      <c r="C1" s="6"/>
      <c r="D1" s="7"/>
      <c r="E1" s="6"/>
      <c r="F1" s="6"/>
      <c r="G1" s="6"/>
      <c r="H1" s="6"/>
      <c r="I1" s="6"/>
      <c r="J1" s="6"/>
      <c r="K1" s="6"/>
      <c r="L1" s="7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</row>
    <row r="2" s="6" customFormat="true" ht="24" hidden="false" customHeight="true" outlineLevel="0" collapsed="false">
      <c r="A2" s="8"/>
      <c r="B2" s="9" t="str">
        <f aca="false">Scores!$B$20</f>
        <v>CSSC TSA Winter 2024/25 I50M Div X &amp; Y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BB2" s="10"/>
    </row>
    <row r="3" s="6" customFormat="true" ht="24" hidden="false" customHeight="true" outlineLevel="0" collapsed="false">
      <c r="A3" s="8"/>
      <c r="B3" s="11"/>
      <c r="C3" s="11"/>
      <c r="D3" s="9" t="str">
        <f aca="false">CONCATENATE("Division ",Scores!$B$18)</f>
        <v>Division X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12"/>
      <c r="AB3" s="9" t="str">
        <f aca="false">CONCATENATE("Division ",Scores!$B$19)</f>
        <v>Division Y</v>
      </c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BB3" s="10"/>
    </row>
    <row r="4" s="24" customFormat="true" ht="20.25" hidden="false" customHeight="true" outlineLevel="0" collapsed="false">
      <c r="A4" s="13"/>
      <c r="B4" s="14" t="s">
        <v>0</v>
      </c>
      <c r="C4" s="14"/>
      <c r="D4" s="15" t="str">
        <f aca="false">IF(OR($F$30,Scores!$B$21=""),"",Scores!$B$21)</f>
        <v/>
      </c>
      <c r="E4" s="16"/>
      <c r="F4" s="16" t="n">
        <v>1</v>
      </c>
      <c r="G4" s="17" t="s">
        <v>1</v>
      </c>
      <c r="H4" s="17"/>
      <c r="I4" s="18" t="str">
        <f aca="false">IF(OR($F$30,NOT(ISNUMBER(Scores!$C$21))),"",Scores!$C$21)</f>
        <v/>
      </c>
      <c r="J4" s="18"/>
      <c r="K4" s="19"/>
      <c r="L4" s="15" t="str">
        <f aca="false">IF(OR($N$30,Scores!$B$23=""),"",Scores!$B$23)</f>
        <v/>
      </c>
      <c r="M4" s="16"/>
      <c r="N4" s="16" t="n">
        <v>2</v>
      </c>
      <c r="O4" s="17" t="s">
        <v>1</v>
      </c>
      <c r="P4" s="17"/>
      <c r="Q4" s="20" t="str">
        <f aca="false">IF(OR($N$30,NOT(ISNUMBER(Scores!$C$23))),"",Scores!$C$23)</f>
        <v/>
      </c>
      <c r="R4" s="20"/>
      <c r="S4" s="19"/>
      <c r="T4" s="21" t="str">
        <f aca="false">IF(OR($V$30,Scores!$B$25=""),"",Scores!$B$25)</f>
        <v/>
      </c>
      <c r="U4" s="16"/>
      <c r="V4" s="16" t="n">
        <v>3</v>
      </c>
      <c r="W4" s="17" t="s">
        <v>1</v>
      </c>
      <c r="X4" s="17"/>
      <c r="Y4" s="20" t="str">
        <f aca="false">IF(OR($V$30,NOT(ISNUMBER(Scores!$C$25))),"",Scores!$C$25)</f>
        <v/>
      </c>
      <c r="Z4" s="20"/>
      <c r="AA4" s="22"/>
      <c r="AB4" s="23" t="str">
        <f aca="false">IF(OR($AD$30,Scores!$B$27=""),"",Scores!$B$27)</f>
        <v/>
      </c>
      <c r="AC4" s="16"/>
      <c r="AD4" s="16" t="n">
        <v>4</v>
      </c>
      <c r="AE4" s="17" t="s">
        <v>1</v>
      </c>
      <c r="AF4" s="17"/>
      <c r="AG4" s="20" t="str">
        <f aca="false">IF(OR($AD$30,NOT(ISNUMBER(Scores!$C$27))),"",Scores!$C$27)</f>
        <v/>
      </c>
      <c r="AH4" s="20"/>
      <c r="AI4" s="19"/>
      <c r="AJ4" s="21" t="str">
        <f aca="false">IF(OR($AL$30,Scores!$B$29=""),"",Scores!$B$29)</f>
        <v/>
      </c>
      <c r="AK4" s="16"/>
      <c r="AL4" s="16" t="n">
        <v>5</v>
      </c>
      <c r="AM4" s="17" t="s">
        <v>1</v>
      </c>
      <c r="AN4" s="17"/>
      <c r="AO4" s="20" t="str">
        <f aca="false">IF(OR($AL$30,NOT(ISNUMBER(Scores!$C$29))),"",Scores!$C$29)</f>
        <v/>
      </c>
      <c r="AP4" s="20"/>
      <c r="AQ4" s="19"/>
      <c r="AR4" s="21" t="str">
        <f aca="false">IF(OR($AT$30,Scores!$B$31=""),"",Scores!$B$31)</f>
        <v/>
      </c>
      <c r="AS4" s="16"/>
      <c r="AT4" s="16" t="n">
        <v>6</v>
      </c>
      <c r="AU4" s="17" t="s">
        <v>1</v>
      </c>
      <c r="AV4" s="17"/>
      <c r="AW4" s="20" t="str">
        <f aca="false">IF(OR($AT$30,NOT(ISNUMBER(Scores!$C$31))),"",Scores!$C$31)</f>
        <v/>
      </c>
      <c r="AX4" s="20"/>
      <c r="BB4" s="25"/>
    </row>
    <row r="5" s="32" customFormat="true" ht="28.5" hidden="false" customHeight="true" outlineLevel="0" collapsed="false">
      <c r="A5" s="8"/>
      <c r="B5" s="26" t="s">
        <v>2</v>
      </c>
      <c r="C5" s="26"/>
      <c r="D5" s="27" t="str">
        <f aca="false">IF(Scores!$B$22="","",Scores!$B$22)</f>
        <v/>
      </c>
      <c r="E5" s="27"/>
      <c r="F5" s="27"/>
      <c r="G5" s="27"/>
      <c r="H5" s="27"/>
      <c r="I5" s="27"/>
      <c r="J5" s="27"/>
      <c r="K5" s="28"/>
      <c r="L5" s="27" t="str">
        <f aca="false">IF(Scores!$B$24="","",Scores!$B$24)</f>
        <v/>
      </c>
      <c r="M5" s="27"/>
      <c r="N5" s="27"/>
      <c r="O5" s="27"/>
      <c r="P5" s="27"/>
      <c r="Q5" s="27"/>
      <c r="R5" s="27"/>
      <c r="S5" s="28"/>
      <c r="T5" s="27" t="str">
        <f aca="false">IF(Scores!$B$26="","",Scores!$B$26)</f>
        <v/>
      </c>
      <c r="U5" s="27"/>
      <c r="V5" s="27"/>
      <c r="W5" s="27"/>
      <c r="X5" s="27"/>
      <c r="Y5" s="27"/>
      <c r="Z5" s="27"/>
      <c r="AA5" s="29"/>
      <c r="AB5" s="27" t="str">
        <f aca="false">IF(Scores!$B$28="","",Scores!$B$28)</f>
        <v/>
      </c>
      <c r="AC5" s="27"/>
      <c r="AD5" s="27"/>
      <c r="AE5" s="27"/>
      <c r="AF5" s="27"/>
      <c r="AG5" s="27"/>
      <c r="AH5" s="27"/>
      <c r="AI5" s="28"/>
      <c r="AJ5" s="30" t="str">
        <f aca="false">IF(Scores!$B$30="","",Scores!$B$30)</f>
        <v/>
      </c>
      <c r="AK5" s="30"/>
      <c r="AL5" s="30"/>
      <c r="AM5" s="30"/>
      <c r="AN5" s="30"/>
      <c r="AO5" s="30"/>
      <c r="AP5" s="30"/>
      <c r="AQ5" s="31"/>
      <c r="AR5" s="30" t="str">
        <f aca="false">IF(Scores!$B$32="","",Scores!$B$32)</f>
        <v/>
      </c>
      <c r="AS5" s="30"/>
      <c r="AT5" s="30"/>
      <c r="AU5" s="30"/>
      <c r="AV5" s="30"/>
      <c r="AW5" s="30"/>
      <c r="AX5" s="30"/>
      <c r="AY5" s="6"/>
      <c r="AZ5" s="6"/>
      <c r="BA5" s="6"/>
      <c r="BB5" s="10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</row>
    <row r="6" customFormat="false" ht="59.25" hidden="false" customHeight="true" outlineLevel="0" collapsed="false">
      <c r="A6" s="33"/>
      <c r="B6" s="34" t="s">
        <v>3</v>
      </c>
      <c r="C6" s="35" t="s">
        <v>4</v>
      </c>
      <c r="D6" s="36" t="s">
        <v>5</v>
      </c>
      <c r="E6" s="37" t="s">
        <v>6</v>
      </c>
      <c r="F6" s="38" t="s">
        <v>7</v>
      </c>
      <c r="G6" s="39" t="s">
        <v>8</v>
      </c>
      <c r="H6" s="39" t="s">
        <v>9</v>
      </c>
      <c r="I6" s="40" t="s">
        <v>10</v>
      </c>
      <c r="J6" s="41" t="s">
        <v>11</v>
      </c>
      <c r="K6" s="42"/>
      <c r="L6" s="36" t="s">
        <v>5</v>
      </c>
      <c r="M6" s="37" t="s">
        <v>6</v>
      </c>
      <c r="N6" s="38" t="s">
        <v>7</v>
      </c>
      <c r="O6" s="39" t="s">
        <v>8</v>
      </c>
      <c r="P6" s="39" t="s">
        <v>12</v>
      </c>
      <c r="Q6" s="40" t="s">
        <v>10</v>
      </c>
      <c r="R6" s="41" t="s">
        <v>11</v>
      </c>
      <c r="S6" s="42"/>
      <c r="T6" s="36" t="s">
        <v>5</v>
      </c>
      <c r="U6" s="37" t="s">
        <v>6</v>
      </c>
      <c r="V6" s="38" t="s">
        <v>7</v>
      </c>
      <c r="W6" s="39" t="s">
        <v>8</v>
      </c>
      <c r="X6" s="39" t="s">
        <v>12</v>
      </c>
      <c r="Y6" s="40" t="s">
        <v>10</v>
      </c>
      <c r="Z6" s="41" t="s">
        <v>11</v>
      </c>
      <c r="AA6" s="43"/>
      <c r="AB6" s="36" t="s">
        <v>5</v>
      </c>
      <c r="AC6" s="44" t="s">
        <v>6</v>
      </c>
      <c r="AD6" s="38" t="s">
        <v>7</v>
      </c>
      <c r="AE6" s="39" t="s">
        <v>8</v>
      </c>
      <c r="AF6" s="39" t="s">
        <v>9</v>
      </c>
      <c r="AG6" s="40" t="s">
        <v>10</v>
      </c>
      <c r="AH6" s="41" t="s">
        <v>11</v>
      </c>
      <c r="AI6" s="42"/>
      <c r="AJ6" s="36" t="s">
        <v>5</v>
      </c>
      <c r="AK6" s="37" t="s">
        <v>6</v>
      </c>
      <c r="AL6" s="38" t="s">
        <v>7</v>
      </c>
      <c r="AM6" s="39" t="s">
        <v>8</v>
      </c>
      <c r="AN6" s="39" t="s">
        <v>12</v>
      </c>
      <c r="AO6" s="40" t="s">
        <v>10</v>
      </c>
      <c r="AP6" s="41" t="s">
        <v>11</v>
      </c>
      <c r="AQ6" s="45"/>
      <c r="AR6" s="36" t="s">
        <v>5</v>
      </c>
      <c r="AS6" s="37" t="s">
        <v>6</v>
      </c>
      <c r="AT6" s="38" t="s">
        <v>7</v>
      </c>
      <c r="AU6" s="39" t="s">
        <v>8</v>
      </c>
      <c r="AV6" s="39" t="s">
        <v>12</v>
      </c>
      <c r="AW6" s="40" t="s">
        <v>10</v>
      </c>
      <c r="AX6" s="41" t="s">
        <v>11</v>
      </c>
      <c r="AY6" s="32"/>
      <c r="AZ6" s="32"/>
      <c r="BA6" s="32"/>
      <c r="BB6" s="46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</row>
    <row r="7" customFormat="false" ht="12.75" hidden="false" customHeight="true" outlineLevel="0" collapsed="false">
      <c r="A7" s="8"/>
      <c r="B7" s="47" t="n">
        <f aca="false">Scores!D17</f>
        <v>45586</v>
      </c>
      <c r="C7" s="48" t="n">
        <v>1</v>
      </c>
      <c r="D7" s="49" t="str">
        <f aca="true">IF(OR(OFFSET($F$30,0,(F$4-1)*8),Scores!$H$1&lt;$C7),"",OFFSET(Scores!$D$21,(F$4-1)*2,($C7-1)*2))</f>
        <v/>
      </c>
      <c r="E7" s="50" t="str">
        <f aca="true">IF(AND(Scores!$H$1&gt;=$C7,OFFSET($F$30,0,(F$4-1)*8)),IF(ISNUMBER(OFFSET($I$4,0,(F7-1)*8)),ROUND(OFFSET($I$4,0,(F7-1)*8),0),0),IF(D7="","",IF(D7="N","NCR",IF(D7="D","DQ",OFFSET(Scores!$E$21,(F$4-1)*2,($C7-1)*2)))))</f>
        <v/>
      </c>
      <c r="F7" s="51" t="n">
        <v>2</v>
      </c>
      <c r="G7" s="52" t="str">
        <f aca="false">IF(E7="","",IF(OR(E7="NCR",E7="DQ"),200,E7)+IF($C7=1,0,G5))</f>
        <v/>
      </c>
      <c r="H7" s="53" t="str">
        <f aca="true">IF(OR(E7="",OFFSET($E7,0,(F7-1)*8)=""),"",IF(OR(E7="NCR",E7="DQ"),"L",IF(OR(OFFSET($E7,0,(F7-1)*8)="NCR",OFFSET($E7,0,(F7-1)*8)="DQ"),"W",IF(E7=OFFSET($E7,0,(F7-1)*8),"D",IF(E7&gt;OFFSET($E7,0,(F7-1)*8),"L","W")))))</f>
        <v/>
      </c>
      <c r="I7" s="54" t="str">
        <f aca="false">IF(H7="","",IF(H7="D",1,IF(H7="W",2,0)))</f>
        <v/>
      </c>
      <c r="J7" s="55" t="str">
        <f aca="false">IF(I7="","",SUM(I$7:I7))</f>
        <v/>
      </c>
      <c r="K7" s="56"/>
      <c r="L7" s="49" t="str">
        <f aca="true">IF(OR(OFFSET($F$30,0,(N$4-1)*8),Scores!$H$1&lt;$C7),"",OFFSET(Scores!$D$21,(N$4-1)*2,($C7-1)*2))</f>
        <v/>
      </c>
      <c r="M7" s="50" t="str">
        <f aca="true">IF(AND(Scores!$H$1&gt;=$C7,OFFSET($F$30,0,(N$4-1)*8)),IF(ISNUMBER(OFFSET($I$4,0,(N7-1)*8)),ROUND(OFFSET($I$4,0,(N7-1)*8),0),0),IF(L7="","",IF(L7="N","NCR",IF(L7="D","DQ",OFFSET(Scores!$E$21,(N$4-1)*2,($C7-1)*2)))))</f>
        <v/>
      </c>
      <c r="N7" s="51" t="n">
        <v>1</v>
      </c>
      <c r="O7" s="52" t="str">
        <f aca="false">IF(M7="","",IF(OR(M7="NCR",M7="DQ"),200,M7)+IF($C7=1,0,O5))</f>
        <v/>
      </c>
      <c r="P7" s="53" t="str">
        <f aca="true">IF(OR(M7="",OFFSET($E7,0,(N7-1)*8)=""),"",IF(OR(M7="NCR",M7="DQ"),"L",IF(OR(OFFSET($E7,0,(N7-1)*8)="NCR",OFFSET($E7,0,(N7-1)*8)="DQ"),"W",IF(M7=OFFSET($E7,0,(N7-1)*8),"D",IF(M7&gt;OFFSET($E7,0,(N7-1)*8),"L","W")))))</f>
        <v/>
      </c>
      <c r="Q7" s="57" t="str">
        <f aca="false">IF(P7="","",IF(P7="D",1,IF(P7="W",2,0)))</f>
        <v/>
      </c>
      <c r="R7" s="55" t="str">
        <f aca="false">IF(Q7="","",SUM(Q$7:Q7))</f>
        <v/>
      </c>
      <c r="S7" s="56"/>
      <c r="T7" s="49" t="str">
        <f aca="true">IF(OR(OFFSET($F$30,0,(V$4-1)*8),Scores!$H$1&lt;$C7),"",OFFSET(Scores!$D$21,(V$4-1)*2,($C7-1)*2))</f>
        <v/>
      </c>
      <c r="U7" s="50" t="str">
        <f aca="true">IF(AND(Scores!$H$1&gt;=$C7,OFFSET($F$30,0,(V$4-1)*8)),IF(ISNUMBER(OFFSET($I$4,0,(V7-1)*8)),ROUND(OFFSET($I$4,0,(V7-1)*8),0),0),IF(T7="","",IF(T7="N","NCR",IF(T7="D","DQ",OFFSET(Scores!$E$21,(V$4-1)*2,($C7-1)*2)))))</f>
        <v/>
      </c>
      <c r="V7" s="51" t="n">
        <v>5</v>
      </c>
      <c r="W7" s="52" t="str">
        <f aca="false">IF(U7="","",IF(OR(U7="NCR",U7="DQ"),200,U7)+IF($C7=1,0,W5))</f>
        <v/>
      </c>
      <c r="X7" s="53" t="str">
        <f aca="true">IF(OR(U7="",OFFSET($E7,0,(V7-1)*8)=""),"",IF(OR(U7="NCR",U7="DQ"),"L",IF(OR(OFFSET($E7,0,(V7-1)*8)="NCR",OFFSET($E7,0,(V7-1)*8)="DQ"),"W",IF(U7=OFFSET($E7,0,(V7-1)*8),"D",IF(U7&gt;OFFSET($E7,0,(V7-1)*8),"L","W")))))</f>
        <v/>
      </c>
      <c r="Y7" s="57" t="str">
        <f aca="false">IF(X7="","",IF(X7="D",1,IF(X7="W",2,0)))</f>
        <v/>
      </c>
      <c r="Z7" s="55" t="str">
        <f aca="false">IF(Y7="","",SUM(Y$7:Y7))</f>
        <v/>
      </c>
      <c r="AA7" s="58"/>
      <c r="AB7" s="49" t="str">
        <f aca="true">IF(OR(OFFSET($F$30,0,(AD$4-1)*8),Scores!$H$1&lt;$C7),"",OFFSET(Scores!$D$21,(AD$4-1)*2,($C7-1)*2))</f>
        <v/>
      </c>
      <c r="AC7" s="50" t="str">
        <f aca="true">IF(AND(Scores!$H$1&gt;=$C7,OFFSET($F$30,0,(AD$4-1)*8)),IF(ISNUMBER(OFFSET($I$4,0,(AD7-1)*8)),ROUND(OFFSET($I$4,0,(AD7-1)*8),0),0),IF(AB7="","",IF(AB7="N","NCR",IF(AB7="D","DQ",OFFSET(Scores!$E$21,(AD$4-1)*2,($C7-1)*2)))))</f>
        <v/>
      </c>
      <c r="AD7" s="51" t="n">
        <v>6</v>
      </c>
      <c r="AE7" s="52" t="str">
        <f aca="false">IF(AC7="","",IF(OR(AC7="NCR",AC7="DQ"),200,AC7)+IF($C7=1,0,AE5))</f>
        <v/>
      </c>
      <c r="AF7" s="53" t="str">
        <f aca="true">IF(OR(AC7="",OFFSET($E7,0,(AD7-1)*8)=""),"",IF(OR(AC7="NCR",AC7="DQ"),"L",IF(OR(OFFSET($E7,0,(AD7-1)*8)="NCR",OFFSET($E7,0,(AD7-1)*8)="DQ"),"W",IF(AC7=OFFSET($E7,0,(AD7-1)*8),"D",IF(AC7&gt;OFFSET($E7,0,(AD7-1)*8),"L","W")))))</f>
        <v/>
      </c>
      <c r="AG7" s="57" t="str">
        <f aca="false">IF(AF7="","",IF(AF7="D",1,IF(AF7="W",2,0)))</f>
        <v/>
      </c>
      <c r="AH7" s="55" t="str">
        <f aca="false">IF(AG7="","",SUM(AG$7:AG7))</f>
        <v/>
      </c>
      <c r="AI7" s="56"/>
      <c r="AJ7" s="49" t="str">
        <f aca="true">IF(OR(OFFSET($F$30,0,(AL$4-1)*8),Scores!$H$1&lt;$C7),"",OFFSET(Scores!$D$21,(AL$4-1)*2,($C7-1)*2))</f>
        <v/>
      </c>
      <c r="AK7" s="50" t="str">
        <f aca="true">IF(AND(Scores!$H$1&gt;=$C7,OFFSET($F$30,0,(AL$4-1)*8)),IF(ISNUMBER(OFFSET($I$4,0,(AL7-1)*8)),ROUND(OFFSET($I$4,0,(AL7-1)*8),0),0),IF(AJ7="","",IF(AJ7="N","NCR",IF(AJ7="D","DQ",OFFSET(Scores!$E$21,(AL$4-1)*2,($C7-1)*2)))))</f>
        <v/>
      </c>
      <c r="AL7" s="51" t="n">
        <v>3</v>
      </c>
      <c r="AM7" s="52" t="str">
        <f aca="false">IF(AK7="","",IF(OR(AK7="NCR",AK7="DQ"),200,AK7)+IF($C7=1,0,AM5))</f>
        <v/>
      </c>
      <c r="AN7" s="53" t="str">
        <f aca="true">IF(OR(AK7="",OFFSET($E7,0,(AL7-1)*8)=""),"",IF(OR(AK7="NCR",AK7="DQ"),"L",IF(OR(OFFSET($E7,0,(AL7-1)*8)="NCR",OFFSET($E7,0,(AL7-1)*8)="DQ"),"W",IF(AK7=OFFSET($E7,0,(AL7-1)*8),"D",IF(AK7&gt;OFFSET($E7,0,(AL7-1)*8),"L","W")))))</f>
        <v/>
      </c>
      <c r="AO7" s="57" t="str">
        <f aca="false">IF(AN7="","",IF(AN7="D",1,IF(AN7="W",2,0)))</f>
        <v/>
      </c>
      <c r="AP7" s="55" t="str">
        <f aca="false">IF(AO7="","",SUM(AO$7:AO7))</f>
        <v/>
      </c>
      <c r="AQ7" s="56"/>
      <c r="AR7" s="49" t="str">
        <f aca="true">IF(OR(OFFSET($F$30,0,(AT$4-1)*8),Scores!$H$1&lt;$C7),"",OFFSET(Scores!$D$21,(AT$4-1)*2,($C7-1)*2))</f>
        <v/>
      </c>
      <c r="AS7" s="50" t="str">
        <f aca="true">IF(AND(Scores!$H$1&gt;=$C7,OFFSET($F$30,0,(AT$4-1)*8)),IF(ISNUMBER(OFFSET($I$4,0,(AT7-1)*8)),ROUND(OFFSET($I$4,0,(AT7-1)*8),0),0),IF(AR7="","",IF(AR7="N","NCR",IF(AR7="D","DQ",OFFSET(Scores!$E$21,(AT$4-1)*2,($C7-1)*2)))))</f>
        <v/>
      </c>
      <c r="AT7" s="51" t="n">
        <v>4</v>
      </c>
      <c r="AU7" s="52" t="str">
        <f aca="false">IF(AS7="","",IF(OR(AS7="NCR",AS7="DQ"),200,AS7)+IF($C7=1,0,AU5))</f>
        <v/>
      </c>
      <c r="AV7" s="53" t="str">
        <f aca="true">IF(OR(AS7="",OFFSET($E7,0,(AT7-1)*8)=""),"",IF(OR(AS7="NCR",AS7="DQ"),"L",IF(OR(OFFSET($E7,0,(AT7-1)*8)="NCR",OFFSET($E7,0,(AT7-1)*8)="DQ"),"W",IF(AS7=OFFSET($E7,0,(AT7-1)*8),"D",IF(AS7&gt;OFFSET($E7,0,(AT7-1)*8),"L","W")))))</f>
        <v/>
      </c>
      <c r="AW7" s="57" t="str">
        <f aca="false">IF(AV7="","",IF(AV7="D",1,IF(AV7="W",2,0)))</f>
        <v/>
      </c>
      <c r="AX7" s="55" t="str">
        <f aca="false">IF(AW7="","",SUM(AW$7:AW7))</f>
        <v/>
      </c>
    </row>
    <row r="8" customFormat="false" ht="12.75" hidden="false" customHeight="true" outlineLevel="0" collapsed="false">
      <c r="A8" s="8"/>
      <c r="B8" s="47"/>
      <c r="C8" s="48"/>
      <c r="D8" s="49" t="str">
        <f aca="true">IF(OR(OFFSET($F$30,0,(F$4-1)*8),Scores!$H$1&lt;$C7),"",OFFSET(Scores!$D$22,(F$4-1)*2,($C7-1)*2))</f>
        <v/>
      </c>
      <c r="E8" s="50"/>
      <c r="F8" s="51"/>
      <c r="G8" s="52"/>
      <c r="H8" s="53" t="str">
        <f aca="false">IF(E8="","",IF(E8="NCR","L",IF(L8="","",IF(L8="NCR","W",IF(E8=L8,"D",IF(E8&lt;L8,"L","W"))))))</f>
        <v/>
      </c>
      <c r="I8" s="54"/>
      <c r="J8" s="55"/>
      <c r="K8" s="56"/>
      <c r="L8" s="49" t="str">
        <f aca="true">IF(OR(OFFSET($F$30,0,(N$4-1)*8),Scores!$H$1&lt;$C7),"",OFFSET(Scores!$D$22,(N$4-1)*2,($C7-1)*2))</f>
        <v/>
      </c>
      <c r="M8" s="50"/>
      <c r="N8" s="51"/>
      <c r="O8" s="52"/>
      <c r="P8" s="53" t="str">
        <f aca="false">IF(M8="","",IF(M8="NCR","L",IF(T8="","",IF(T8="NCR","W",IF(M8=T8,"D",IF(M8&lt;T8,"L","W"))))))</f>
        <v/>
      </c>
      <c r="Q8" s="57"/>
      <c r="R8" s="55"/>
      <c r="S8" s="56"/>
      <c r="T8" s="49" t="str">
        <f aca="true">IF(OR(OFFSET($F$30,0,(V$4-1)*8),Scores!$H$1&lt;$C7),"",OFFSET(Scores!$D$22,(V$4-1)*2,($C7-1)*2))</f>
        <v/>
      </c>
      <c r="U8" s="50"/>
      <c r="V8" s="51"/>
      <c r="W8" s="52"/>
      <c r="X8" s="53" t="str">
        <f aca="false">IF(U8="","",IF(U8="NCR","L",IF(AB8="","",IF(AB8="NCR","W",IF(U8=AB8,"D",IF(U8&lt;AB8,"L","W"))))))</f>
        <v/>
      </c>
      <c r="Y8" s="57"/>
      <c r="Z8" s="55"/>
      <c r="AA8" s="58"/>
      <c r="AB8" s="49" t="str">
        <f aca="true">IF(OR(OFFSET($F$30,0,(AD$4-1)*8),Scores!$H$1&lt;$C7),"",OFFSET(Scores!$D$22,(AD$4-1)*2,($C7-1)*2))</f>
        <v/>
      </c>
      <c r="AC8" s="50"/>
      <c r="AD8" s="51"/>
      <c r="AE8" s="52"/>
      <c r="AF8" s="53" t="str">
        <f aca="false">IF(AC8="","",IF(AC8="NCR","L",IF(AJ8="","",IF(AJ8="NCR","W",IF(AC8=AJ8,"D",IF(AC8&lt;AJ8,"L","W"))))))</f>
        <v/>
      </c>
      <c r="AG8" s="57"/>
      <c r="AH8" s="55"/>
      <c r="AI8" s="56"/>
      <c r="AJ8" s="49" t="str">
        <f aca="true">IF(OR(OFFSET($F$30,0,(AL$4-1)*8),Scores!$H$1&lt;$C7),"",OFFSET(Scores!$D$22,(AL$4-1)*2,($C7-1)*2))</f>
        <v/>
      </c>
      <c r="AK8" s="50"/>
      <c r="AL8" s="51"/>
      <c r="AM8" s="52"/>
      <c r="AN8" s="53" t="str">
        <f aca="false">IF(AK8="","",IF(AK8="NCR","L",IF(AR8="","",IF(AR8="NCR","W",IF(AK8=AR8,"D",IF(AK8&lt;AR8,"L","W"))))))</f>
        <v/>
      </c>
      <c r="AO8" s="57"/>
      <c r="AP8" s="55"/>
      <c r="AQ8" s="56"/>
      <c r="AR8" s="49" t="str">
        <f aca="true">IF(OR(OFFSET($F$30,0,(AT$4-1)*8),Scores!$H$1&lt;$C7),"",OFFSET(Scores!$D$22,(AT$4-1)*2,($C7-1)*2))</f>
        <v/>
      </c>
      <c r="AS8" s="50"/>
      <c r="AT8" s="51"/>
      <c r="AU8" s="52"/>
      <c r="AV8" s="53" t="str">
        <f aca="false">IF(AS8="","",IF(AS8="NCR","L",IF(AZ8="","",IF(AZ8="NCR","W",IF(AS8=AZ8,"D",IF(AS8&lt;AZ8,"L","W"))))))</f>
        <v/>
      </c>
      <c r="AW8" s="57"/>
      <c r="AX8" s="55"/>
    </row>
    <row r="9" customFormat="false" ht="12.75" hidden="false" customHeight="true" outlineLevel="0" collapsed="false">
      <c r="A9" s="8"/>
      <c r="B9" s="47" t="n">
        <f aca="false">Scores!F17</f>
        <v>45600</v>
      </c>
      <c r="C9" s="48" t="n">
        <v>2</v>
      </c>
      <c r="D9" s="49" t="str">
        <f aca="true">IF(OR(OFFSET($F$30,0,(F$4-1)*8),Scores!$H$1&lt;$C9),"",OFFSET(Scores!$D$21,(F$4-1)*2,($C9-1)*2))</f>
        <v/>
      </c>
      <c r="E9" s="50" t="str">
        <f aca="true">IF(AND(Scores!$H$1&gt;=$C9,OFFSET($F$30,0,(F$4-1)*8)),IF(ISNUMBER(OFFSET($I$4,0,(F9-1)*8)),ROUND(OFFSET($I$4,0,(F9-1)*8),0),0),IF(D9="","",IF(D9="N","NCR",IF(D9="D","DQ",OFFSET(Scores!$E$21,(F$4-1)*2,($C9-1)*2)))))</f>
        <v/>
      </c>
      <c r="F9" s="51" t="n">
        <v>3</v>
      </c>
      <c r="G9" s="52" t="str">
        <f aca="false">IF(E9="","",IF(OR(E9="NCR",E9="DQ"),200,E9)+IF($C9=1,0,G7))</f>
        <v/>
      </c>
      <c r="H9" s="53" t="str">
        <f aca="true">IF(OR(E9="",OFFSET($E9,0,(F9-1)*8)=""),"",IF(OR(E9="NCR",E9="DQ"),"L",IF(OR(OFFSET($E9,0,(F9-1)*8)="NCR",OFFSET($E9,0,(F9-1)*8)="DQ"),"W",IF(E9=OFFSET($E9,0,(F9-1)*8),"D",IF(E9&gt;OFFSET($E9,0,(F9-1)*8),"L","W")))))</f>
        <v/>
      </c>
      <c r="I9" s="54" t="str">
        <f aca="false">IF(H9="","",IF(H9="D",1,IF(H9="W",2,0)))</f>
        <v/>
      </c>
      <c r="J9" s="55" t="str">
        <f aca="false">IF(I9="","",SUM(I$7:I9))</f>
        <v/>
      </c>
      <c r="K9" s="56"/>
      <c r="L9" s="49" t="str">
        <f aca="true">IF(OR(OFFSET($F$30,0,(N$4-1)*8),Scores!$H$1&lt;$C9),"",OFFSET(Scores!$D$21,(N$4-1)*2,($C9-1)*2))</f>
        <v/>
      </c>
      <c r="M9" s="50" t="str">
        <f aca="true">IF(AND(Scores!$H$1&gt;=$C9,OFFSET($F$30,0,(N$4-1)*8)),IF(ISNUMBER(OFFSET($I$4,0,(N9-1)*8)),ROUND(OFFSET($I$4,0,(N9-1)*8),0),0),IF(L9="","",IF(L9="N","NCR",IF(L9="D","DQ",OFFSET(Scores!$E$21,(N$4-1)*2,($C9-1)*2)))))</f>
        <v/>
      </c>
      <c r="N9" s="51" t="n">
        <v>4</v>
      </c>
      <c r="O9" s="52" t="str">
        <f aca="false">IF(M9="","",IF(OR(M9="NCR",M9="DQ"),200,M9)+IF($C9=1,0,O7))</f>
        <v/>
      </c>
      <c r="P9" s="53" t="str">
        <f aca="true">IF(OR(M9="",OFFSET($E9,0,(N9-1)*8)=""),"",IF(OR(M9="NCR",M9="DQ"),"L",IF(OR(OFFSET($E9,0,(N9-1)*8)="NCR",OFFSET($E9,0,(N9-1)*8)="DQ"),"W",IF(M9=OFFSET($E9,0,(N9-1)*8),"D",IF(M9&gt;OFFSET($E9,0,(N9-1)*8),"L","W")))))</f>
        <v/>
      </c>
      <c r="Q9" s="57" t="str">
        <f aca="false">IF(P9="","",IF(P9="D",1,IF(P9="W",2,0)))</f>
        <v/>
      </c>
      <c r="R9" s="59" t="str">
        <f aca="false">IF(Q9="","",SUM(Q$7:Q9))</f>
        <v/>
      </c>
      <c r="S9" s="56"/>
      <c r="T9" s="49" t="str">
        <f aca="true">IF(OR(OFFSET($F$30,0,(V$4-1)*8),Scores!$H$1&lt;$C9),"",OFFSET(Scores!$D$21,(V$4-1)*2,($C9-1)*2))</f>
        <v/>
      </c>
      <c r="U9" s="50" t="str">
        <f aca="true">IF(AND(Scores!$H$1&gt;=$C9,OFFSET($F$30,0,(V$4-1)*8)),IF(ISNUMBER(OFFSET($I$4,0,(V9-1)*8)),ROUND(OFFSET($I$4,0,(V9-1)*8),0),0),IF(T9="","",IF(T9="N","NCR",IF(T9="D","DQ",OFFSET(Scores!$E$21,(V$4-1)*2,($C9-1)*2)))))</f>
        <v/>
      </c>
      <c r="V9" s="51" t="n">
        <v>1</v>
      </c>
      <c r="W9" s="52" t="str">
        <f aca="false">IF(U9="","",IF(OR(U9="NCR",U9="DQ"),200,U9)+IF($C9=1,0,W7))</f>
        <v/>
      </c>
      <c r="X9" s="53" t="str">
        <f aca="true">IF(OR(U9="",OFFSET($E9,0,(V9-1)*8)=""),"",IF(OR(U9="NCR",U9="DQ"),"L",IF(OR(OFFSET($E9,0,(V9-1)*8)="NCR",OFFSET($E9,0,(V9-1)*8)="DQ"),"W",IF(U9=OFFSET($E9,0,(V9-1)*8),"D",IF(U9&gt;OFFSET($E9,0,(V9-1)*8),"L","W")))))</f>
        <v/>
      </c>
      <c r="Y9" s="57" t="str">
        <f aca="false">IF(X9="","",IF(X9="D",1,IF(X9="W",2,0)))</f>
        <v/>
      </c>
      <c r="Z9" s="59" t="str">
        <f aca="false">IF(Y9="","",SUM(Y$7:Y9))</f>
        <v/>
      </c>
      <c r="AA9" s="58"/>
      <c r="AB9" s="49" t="str">
        <f aca="true">IF(OR(OFFSET($F$30,0,(AD$4-1)*8),Scores!$H$1&lt;$C9),"",OFFSET(Scores!$D$21,(AD$4-1)*2,($C9-1)*2))</f>
        <v/>
      </c>
      <c r="AC9" s="50" t="str">
        <f aca="true">IF(AND(Scores!$H$1&gt;=$C9,OFFSET($F$30,0,(AD$4-1)*8)),IF(ISNUMBER(OFFSET($I$4,0,(AD9-1)*8)),ROUND(OFFSET($I$4,0,(AD9-1)*8),0),0),IF(AB9="","",IF(AB9="N","NCR",IF(AB9="D","DQ",OFFSET(Scores!$E$21,(AD$4-1)*2,($C9-1)*2)))))</f>
        <v/>
      </c>
      <c r="AD9" s="51" t="n">
        <v>2</v>
      </c>
      <c r="AE9" s="52" t="str">
        <f aca="false">IF(AC9="","",IF(OR(AC9="NCR",AC9="DQ"),200,AC9)+IF($C9=1,0,AE7))</f>
        <v/>
      </c>
      <c r="AF9" s="53" t="str">
        <f aca="true">IF(OR(AC9="",OFFSET($E9,0,(AD9-1)*8)=""),"",IF(OR(AC9="NCR",AC9="DQ"),"L",IF(OR(OFFSET($E9,0,(AD9-1)*8)="NCR",OFFSET($E9,0,(AD9-1)*8)="DQ"),"W",IF(AC9=OFFSET($E9,0,(AD9-1)*8),"D",IF(AC9&gt;OFFSET($E9,0,(AD9-1)*8),"L","W")))))</f>
        <v/>
      </c>
      <c r="AG9" s="57" t="str">
        <f aca="false">IF(AF9="","",IF(AF9="D",1,IF(AF9="W",2,0)))</f>
        <v/>
      </c>
      <c r="AH9" s="60" t="str">
        <f aca="false">IF(AG9="","",SUM(AG$7:AG9))</f>
        <v/>
      </c>
      <c r="AI9" s="56"/>
      <c r="AJ9" s="49" t="str">
        <f aca="true">IF(OR(OFFSET($F$30,0,(AL$4-1)*8),Scores!$H$1&lt;$C9),"",OFFSET(Scores!$D$21,(AL$4-1)*2,($C9-1)*2))</f>
        <v/>
      </c>
      <c r="AK9" s="50" t="str">
        <f aca="true">IF(AND(Scores!$H$1&gt;=$C9,OFFSET($F$30,0,(AL$4-1)*8)),IF(ISNUMBER(OFFSET($I$4,0,(AL9-1)*8)),ROUND(OFFSET($I$4,0,(AL9-1)*8),0),0),IF(AJ9="","",IF(AJ9="N","NCR",IF(AJ9="D","DQ",OFFSET(Scores!$E$21,(AL$4-1)*2,($C9-1)*2)))))</f>
        <v/>
      </c>
      <c r="AL9" s="51" t="n">
        <v>6</v>
      </c>
      <c r="AM9" s="52" t="str">
        <f aca="false">IF(AK9="","",IF(OR(AK9="NCR",AK9="DQ"),200,AK9)+IF($C9=1,0,AM7))</f>
        <v/>
      </c>
      <c r="AN9" s="53" t="str">
        <f aca="true">IF(OR(AK9="",OFFSET($E9,0,(AL9-1)*8)=""),"",IF(OR(AK9="NCR",AK9="DQ"),"L",IF(OR(OFFSET($E9,0,(AL9-1)*8)="NCR",OFFSET($E9,0,(AL9-1)*8)="DQ"),"W",IF(AK9=OFFSET($E9,0,(AL9-1)*8),"D",IF(AK9&gt;OFFSET($E9,0,(AL9-1)*8),"L","W")))))</f>
        <v/>
      </c>
      <c r="AO9" s="57" t="str">
        <f aca="false">IF(AN9="","",IF(AN9="D",1,IF(AN9="W",2,0)))</f>
        <v/>
      </c>
      <c r="AP9" s="59" t="str">
        <f aca="false">IF(AO9="","",SUM(AO$7:AO9))</f>
        <v/>
      </c>
      <c r="AQ9" s="56"/>
      <c r="AR9" s="49" t="str">
        <f aca="true">IF(OR(OFFSET($F$30,0,(AT$4-1)*8),Scores!$H$1&lt;$C9),"",OFFSET(Scores!$D$21,(AT$4-1)*2,($C9-1)*2))</f>
        <v/>
      </c>
      <c r="AS9" s="50" t="str">
        <f aca="true">IF(AND(Scores!$H$1&gt;=$C9,OFFSET($F$30,0,(AT$4-1)*8)),IF(ISNUMBER(OFFSET($I$4,0,(AT9-1)*8)),ROUND(OFFSET($I$4,0,(AT9-1)*8),0),0),IF(AR9="","",IF(AR9="N","NCR",IF(AR9="D","DQ",OFFSET(Scores!$E$21,(AT$4-1)*2,($C9-1)*2)))))</f>
        <v/>
      </c>
      <c r="AT9" s="51" t="n">
        <v>5</v>
      </c>
      <c r="AU9" s="52" t="str">
        <f aca="false">IF(AS9="","",IF(OR(AS9="NCR",AS9="DQ"),200,AS9)+IF($C9=1,0,AU7))</f>
        <v/>
      </c>
      <c r="AV9" s="53" t="str">
        <f aca="true">IF(OR(AS9="",OFFSET($E9,0,(AT9-1)*8)=""),"",IF(OR(AS9="NCR",AS9="DQ"),"L",IF(OR(OFFSET($E9,0,(AT9-1)*8)="NCR",OFFSET($E9,0,(AT9-1)*8)="DQ"),"W",IF(AS9=OFFSET($E9,0,(AT9-1)*8),"D",IF(AS9&gt;OFFSET($E9,0,(AT9-1)*8),"L","W")))))</f>
        <v/>
      </c>
      <c r="AW9" s="57" t="str">
        <f aca="false">IF(AV9="","",IF(AV9="D",1,IF(AV9="W",2,0)))</f>
        <v/>
      </c>
      <c r="AX9" s="59" t="str">
        <f aca="false">IF(AW9="","",SUM(AW$7:AW9))</f>
        <v/>
      </c>
      <c r="BB9" s="61"/>
    </row>
    <row r="10" customFormat="false" ht="12.75" hidden="false" customHeight="true" outlineLevel="0" collapsed="false">
      <c r="A10" s="8"/>
      <c r="B10" s="47"/>
      <c r="C10" s="48"/>
      <c r="D10" s="49" t="str">
        <f aca="true">IF(OR(OFFSET($F$30,0,(F$4-1)*8),Scores!$H$1&lt;$C9),"",OFFSET(Scores!$D$22,(F$4-1)*2,($C9-1)*2))</f>
        <v/>
      </c>
      <c r="E10" s="50"/>
      <c r="F10" s="51"/>
      <c r="G10" s="52"/>
      <c r="H10" s="53" t="str">
        <f aca="false">IF(E10="","",IF(E10="NCR","L",IF(L10="","",IF(L10="NCR","W",IF(E10=L10,"D",IF(E10&lt;L10,"L","W"))))))</f>
        <v/>
      </c>
      <c r="I10" s="54"/>
      <c r="J10" s="55"/>
      <c r="K10" s="56"/>
      <c r="L10" s="49" t="str">
        <f aca="true">IF(OR(OFFSET($F$30,0,(N$4-1)*8),Scores!$H$1&lt;$C9),"",OFFSET(Scores!$D$22,(N$4-1)*2,($C9-1)*2))</f>
        <v/>
      </c>
      <c r="M10" s="50"/>
      <c r="N10" s="51"/>
      <c r="O10" s="52"/>
      <c r="P10" s="53" t="str">
        <f aca="false">IF(M10="","",IF(M10="NCR","L",IF(T10="","",IF(T10="NCR","W",IF(M10=T10,"D",IF(M10&lt;T10,"L","W"))))))</f>
        <v/>
      </c>
      <c r="Q10" s="57"/>
      <c r="R10" s="59"/>
      <c r="S10" s="56"/>
      <c r="T10" s="49" t="str">
        <f aca="true">IF(OR(OFFSET($F$30,0,(V$4-1)*8),Scores!$H$1&lt;$C9),"",OFFSET(Scores!$D$22,(V$4-1)*2,($C9-1)*2))</f>
        <v/>
      </c>
      <c r="U10" s="50"/>
      <c r="V10" s="51"/>
      <c r="W10" s="52"/>
      <c r="X10" s="53" t="str">
        <f aca="false">IF(U10="","",IF(U10="NCR","L",IF(AB10="","",IF(AB10="NCR","W",IF(U10=AB10,"D",IF(U10&lt;AB10,"L","W"))))))</f>
        <v/>
      </c>
      <c r="Y10" s="57"/>
      <c r="Z10" s="59"/>
      <c r="AA10" s="58"/>
      <c r="AB10" s="49" t="str">
        <f aca="true">IF(OR(OFFSET($F$30,0,(AD$4-1)*8),Scores!$H$1&lt;$C9),"",OFFSET(Scores!$D$22,(AD$4-1)*2,($C9-1)*2))</f>
        <v/>
      </c>
      <c r="AC10" s="50"/>
      <c r="AD10" s="51"/>
      <c r="AE10" s="52"/>
      <c r="AF10" s="53" t="str">
        <f aca="false">IF(AC10="","",IF(AC10="NCR","L",IF(AJ10="","",IF(AJ10="NCR","W",IF(AC10=AJ10,"D",IF(AC10&lt;AJ10,"L","W"))))))</f>
        <v/>
      </c>
      <c r="AG10" s="57"/>
      <c r="AH10" s="60"/>
      <c r="AI10" s="56"/>
      <c r="AJ10" s="49" t="str">
        <f aca="true">IF(OR(OFFSET($F$30,0,(AL$4-1)*8),Scores!$H$1&lt;$C9),"",OFFSET(Scores!$D$22,(AL$4-1)*2,($C9-1)*2))</f>
        <v/>
      </c>
      <c r="AK10" s="50"/>
      <c r="AL10" s="51"/>
      <c r="AM10" s="52"/>
      <c r="AN10" s="53" t="str">
        <f aca="false">IF(AK10="","",IF(AK10="NCR","L",IF(AR10="","",IF(AR10="NCR","W",IF(AK10=AR10,"D",IF(AK10&lt;AR10,"L","W"))))))</f>
        <v/>
      </c>
      <c r="AO10" s="57"/>
      <c r="AP10" s="59"/>
      <c r="AQ10" s="56"/>
      <c r="AR10" s="49" t="str">
        <f aca="true">IF(OR(OFFSET($F$30,0,(AT$4-1)*8),Scores!$H$1&lt;$C9),"",OFFSET(Scores!$D$22,(AT$4-1)*2,($C9-1)*2))</f>
        <v/>
      </c>
      <c r="AS10" s="50"/>
      <c r="AT10" s="51"/>
      <c r="AU10" s="52"/>
      <c r="AV10" s="53" t="str">
        <f aca="false">IF(AS10="","",IF(AS10="NCR","L",IF(AZ10="","",IF(AZ10="NCR","W",IF(AS10=AZ10,"D",IF(AS10&lt;AZ10,"L","W"))))))</f>
        <v/>
      </c>
      <c r="AW10" s="57"/>
      <c r="AX10" s="59"/>
      <c r="BB10" s="61"/>
    </row>
    <row r="11" customFormat="false" ht="12.75" hidden="false" customHeight="true" outlineLevel="0" collapsed="false">
      <c r="A11" s="8"/>
      <c r="B11" s="47" t="n">
        <f aca="false">Scores!H17</f>
        <v>45614</v>
      </c>
      <c r="C11" s="48" t="n">
        <v>3</v>
      </c>
      <c r="D11" s="49" t="str">
        <f aca="true">IF(OR(OFFSET($F$30,0,(F$4-1)*8),Scores!$H$1&lt;$C11),"",OFFSET(Scores!$D$21,(F$4-1)*2,($C11-1)*2))</f>
        <v/>
      </c>
      <c r="E11" s="50" t="str">
        <f aca="true">IF(AND(Scores!$H$1&gt;=$C11,OFFSET($F$30,0,(F$4-1)*8)),IF(ISNUMBER(OFFSET($I$4,0,(F11-1)*8)),ROUND(OFFSET($I$4,0,(F11-1)*8),0),0),IF(D11="","",IF(D11="N","NCR",IF(D11="D","DQ",OFFSET(Scores!$E$21,(F$4-1)*2,($C11-1)*2)))))</f>
        <v/>
      </c>
      <c r="F11" s="51" t="n">
        <v>4</v>
      </c>
      <c r="G11" s="52" t="str">
        <f aca="false">IF(E11="","",IF(OR(E11="NCR",E11="DQ"),200,E11)+IF($C11=1,0,G9))</f>
        <v/>
      </c>
      <c r="H11" s="53" t="str">
        <f aca="true">IF(OR(E11="",OFFSET($E11,0,(F11-1)*8)=""),"",IF(OR(E11="NCR",E11="DQ"),"L",IF(OR(OFFSET($E11,0,(F11-1)*8)="NCR",OFFSET($E11,0,(F11-1)*8)="DQ"),"W",IF(E11=OFFSET($E11,0,(F11-1)*8),"D",IF(E11&gt;OFFSET($E11,0,(F11-1)*8),"L","W")))))</f>
        <v/>
      </c>
      <c r="I11" s="54" t="str">
        <f aca="false">IF(H11="","",IF(H11="D",1,IF(H11="W",2,0)))</f>
        <v/>
      </c>
      <c r="J11" s="55" t="str">
        <f aca="false">IF(I11="","",SUM(I$7:I11))</f>
        <v/>
      </c>
      <c r="K11" s="56"/>
      <c r="L11" s="49" t="str">
        <f aca="true">IF(OR(OFFSET($F$30,0,(N$4-1)*8),Scores!$H$1&lt;$C11),"",OFFSET(Scores!$D$21,(N$4-1)*2,($C11-1)*2))</f>
        <v/>
      </c>
      <c r="M11" s="50" t="str">
        <f aca="true">IF(AND(Scores!$H$1&gt;=$C11,OFFSET($F$30,0,(N$4-1)*8)),IF(ISNUMBER(OFFSET($I$4,0,(N11-1)*8)),ROUND(OFFSET($I$4,0,(N11-1)*8),0),0),IF(L11="","",IF(L11="N","NCR",IF(L11="D","DQ",OFFSET(Scores!$E$21,(N$4-1)*2,($C11-1)*2)))))</f>
        <v/>
      </c>
      <c r="N11" s="51" t="n">
        <v>5</v>
      </c>
      <c r="O11" s="52" t="str">
        <f aca="false">IF(M11="","",IF(OR(M11="NCR",M11="DQ"),200,M11)+IF($C11=1,0,O9))</f>
        <v/>
      </c>
      <c r="P11" s="53" t="str">
        <f aca="true">IF(OR(M11="",OFFSET($E11,0,(N11-1)*8)=""),"",IF(OR(M11="NCR",M11="DQ"),"L",IF(OR(OFFSET($E11,0,(N11-1)*8)="NCR",OFFSET($E11,0,(N11-1)*8)="DQ"),"W",IF(M11=OFFSET($E11,0,(N11-1)*8),"D",IF(M11&gt;OFFSET($E11,0,(N11-1)*8),"L","W")))))</f>
        <v/>
      </c>
      <c r="Q11" s="57" t="str">
        <f aca="false">IF(P11="","",IF(P11="D",1,IF(P11="W",2,0)))</f>
        <v/>
      </c>
      <c r="R11" s="59" t="str">
        <f aca="false">IF(Q11="","",SUM(Q$7:Q11))</f>
        <v/>
      </c>
      <c r="S11" s="56"/>
      <c r="T11" s="49" t="str">
        <f aca="true">IF(OR(OFFSET($F$30,0,(V$4-1)*8),Scores!$H$1&lt;$C11),"",OFFSET(Scores!$D$21,(V$4-1)*2,($C11-1)*2))</f>
        <v/>
      </c>
      <c r="U11" s="50" t="str">
        <f aca="true">IF(AND(Scores!$H$1&gt;=$C11,OFFSET($F$30,0,(V$4-1)*8)),IF(ISNUMBER(OFFSET($I$4,0,(V11-1)*8)),ROUND(OFFSET($I$4,0,(V11-1)*8),0),0),IF(T11="","",IF(T11="N","NCR",IF(T11="D","DQ",OFFSET(Scores!$E$21,(V$4-1)*2,($C11-1)*2)))))</f>
        <v/>
      </c>
      <c r="V11" s="51" t="n">
        <v>6</v>
      </c>
      <c r="W11" s="52" t="str">
        <f aca="false">IF(U11="","",IF(OR(U11="NCR",U11="DQ"),200,U11)+IF($C11=1,0,W9))</f>
        <v/>
      </c>
      <c r="X11" s="53" t="str">
        <f aca="true">IF(OR(U11="",OFFSET($E11,0,(V11-1)*8)=""),"",IF(OR(U11="NCR",U11="DQ"),"L",IF(OR(OFFSET($E11,0,(V11-1)*8)="NCR",OFFSET($E11,0,(V11-1)*8)="DQ"),"W",IF(U11=OFFSET($E11,0,(V11-1)*8),"D",IF(U11&gt;OFFSET($E11,0,(V11-1)*8),"L","W")))))</f>
        <v/>
      </c>
      <c r="Y11" s="57" t="str">
        <f aca="false">IF(X11="","",IF(X11="D",1,IF(X11="W",2,0)))</f>
        <v/>
      </c>
      <c r="Z11" s="59" t="str">
        <f aca="false">IF(Y11="","",SUM(Y$7:Y11))</f>
        <v/>
      </c>
      <c r="AA11" s="58"/>
      <c r="AB11" s="49" t="str">
        <f aca="true">IF(OR(OFFSET($F$30,0,(AD$4-1)*8),Scores!$H$1&lt;$C11),"",OFFSET(Scores!$D$21,(AD$4-1)*2,($C11-1)*2))</f>
        <v/>
      </c>
      <c r="AC11" s="50" t="str">
        <f aca="true">IF(AND(Scores!$H$1&gt;=$C11,OFFSET($F$30,0,(AD$4-1)*8)),IF(ISNUMBER(OFFSET($I$4,0,(AD11-1)*8)),ROUND(OFFSET($I$4,0,(AD11-1)*8),0),0),IF(AB11="","",IF(AB11="N","NCR",IF(AB11="D","DQ",OFFSET(Scores!$E$21,(AD$4-1)*2,($C11-1)*2)))))</f>
        <v/>
      </c>
      <c r="AD11" s="51" t="n">
        <v>1</v>
      </c>
      <c r="AE11" s="52" t="str">
        <f aca="false">IF(AC11="","",IF(OR(AC11="NCR",AC11="DQ"),200,AC11)+IF($C11=1,0,AE9))</f>
        <v/>
      </c>
      <c r="AF11" s="53" t="str">
        <f aca="true">IF(OR(AC11="",OFFSET($E11,0,(AD11-1)*8)=""),"",IF(OR(AC11="NCR",AC11="DQ"),"L",IF(OR(OFFSET($E11,0,(AD11-1)*8)="NCR",OFFSET($E11,0,(AD11-1)*8)="DQ"),"W",IF(AC11=OFFSET($E11,0,(AD11-1)*8),"D",IF(AC11&gt;OFFSET($E11,0,(AD11-1)*8),"L","W")))))</f>
        <v/>
      </c>
      <c r="AG11" s="57" t="str">
        <f aca="false">IF(AF11="","",IF(AF11="D",1,IF(AF11="W",2,0)))</f>
        <v/>
      </c>
      <c r="AH11" s="60" t="str">
        <f aca="false">IF(AG11="","",SUM(AG$7:AG11))</f>
        <v/>
      </c>
      <c r="AI11" s="56"/>
      <c r="AJ11" s="49" t="str">
        <f aca="true">IF(OR(OFFSET($F$30,0,(AL$4-1)*8),Scores!$H$1&lt;$C11),"",OFFSET(Scores!$D$21,(AL$4-1)*2,($C11-1)*2))</f>
        <v/>
      </c>
      <c r="AK11" s="50" t="str">
        <f aca="true">IF(AND(Scores!$H$1&gt;=$C11,OFFSET($F$30,0,(AL$4-1)*8)),IF(ISNUMBER(OFFSET($I$4,0,(AL11-1)*8)),ROUND(OFFSET($I$4,0,(AL11-1)*8),0),0),IF(AJ11="","",IF(AJ11="N","NCR",IF(AJ11="D","DQ",OFFSET(Scores!$E$21,(AL$4-1)*2,($C11-1)*2)))))</f>
        <v/>
      </c>
      <c r="AL11" s="51" t="n">
        <v>2</v>
      </c>
      <c r="AM11" s="52" t="str">
        <f aca="false">IF(AK11="","",IF(OR(AK11="NCR",AK11="DQ"),200,AK11)+IF($C11=1,0,AM9))</f>
        <v/>
      </c>
      <c r="AN11" s="53" t="str">
        <f aca="true">IF(OR(AK11="",OFFSET($E11,0,(AL11-1)*8)=""),"",IF(OR(AK11="NCR",AK11="DQ"),"L",IF(OR(OFFSET($E11,0,(AL11-1)*8)="NCR",OFFSET($E11,0,(AL11-1)*8)="DQ"),"W",IF(AK11=OFFSET($E11,0,(AL11-1)*8),"D",IF(AK11&gt;OFFSET($E11,0,(AL11-1)*8),"L","W")))))</f>
        <v/>
      </c>
      <c r="AO11" s="57" t="str">
        <f aca="false">IF(AN11="","",IF(AN11="D",1,IF(AN11="W",2,0)))</f>
        <v/>
      </c>
      <c r="AP11" s="59" t="str">
        <f aca="false">IF(AO11="","",SUM(AO$7:AO11))</f>
        <v/>
      </c>
      <c r="AQ11" s="56"/>
      <c r="AR11" s="49" t="str">
        <f aca="true">IF(OR(OFFSET($F$30,0,(AT$4-1)*8),Scores!$H$1&lt;$C11),"",OFFSET(Scores!$D$21,(AT$4-1)*2,($C11-1)*2))</f>
        <v/>
      </c>
      <c r="AS11" s="50" t="str">
        <f aca="true">IF(AND(Scores!$H$1&gt;=$C11,OFFSET($F$30,0,(AT$4-1)*8)),IF(ISNUMBER(OFFSET($I$4,0,(AT11-1)*8)),ROUND(OFFSET($I$4,0,(AT11-1)*8),0),0),IF(AR11="","",IF(AR11="N","NCR",IF(AR11="D","DQ",OFFSET(Scores!$E$21,(AT$4-1)*2,($C11-1)*2)))))</f>
        <v/>
      </c>
      <c r="AT11" s="51" t="n">
        <v>3</v>
      </c>
      <c r="AU11" s="52" t="str">
        <f aca="false">IF(AS11="","",IF(OR(AS11="NCR",AS11="DQ"),200,AS11)+IF($C11=1,0,AU9))</f>
        <v/>
      </c>
      <c r="AV11" s="53" t="str">
        <f aca="true">IF(OR(AS11="",OFFSET($E11,0,(AT11-1)*8)=""),"",IF(OR(AS11="NCR",AS11="DQ"),"L",IF(OR(OFFSET($E11,0,(AT11-1)*8)="NCR",OFFSET($E11,0,(AT11-1)*8)="DQ"),"W",IF(AS11=OFFSET($E11,0,(AT11-1)*8),"D",IF(AS11&gt;OFFSET($E11,0,(AT11-1)*8),"L","W")))))</f>
        <v/>
      </c>
      <c r="AW11" s="57" t="str">
        <f aca="false">IF(AV11="","",IF(AV11="D",1,IF(AV11="W",2,0)))</f>
        <v/>
      </c>
      <c r="AX11" s="59" t="str">
        <f aca="false">IF(AW11="","",SUM(AW$7:AW11))</f>
        <v/>
      </c>
      <c r="BB11" s="62"/>
    </row>
    <row r="12" customFormat="false" ht="12.75" hidden="false" customHeight="true" outlineLevel="0" collapsed="false">
      <c r="A12" s="8"/>
      <c r="B12" s="47"/>
      <c r="C12" s="48"/>
      <c r="D12" s="49" t="str">
        <f aca="true">IF(OR(OFFSET($F$30,0,(F$4-1)*8),Scores!$H$1&lt;$C11),"",OFFSET(Scores!$D$22,(F$4-1)*2,($C11-1)*2))</f>
        <v/>
      </c>
      <c r="E12" s="50"/>
      <c r="F12" s="51"/>
      <c r="G12" s="52"/>
      <c r="H12" s="53" t="str">
        <f aca="false">IF(E12="","",IF(E12="NCR","L",IF(L12="","",IF(L12="NCR","W",IF(E12=L12,"D",IF(E12&lt;L12,"L","W"))))))</f>
        <v/>
      </c>
      <c r="I12" s="54"/>
      <c r="J12" s="55"/>
      <c r="K12" s="56"/>
      <c r="L12" s="49" t="str">
        <f aca="true">IF(OR(OFFSET($F$30,0,(N$4-1)*8),Scores!$H$1&lt;$C11),"",OFFSET(Scores!$D$22,(N$4-1)*2,($C11-1)*2))</f>
        <v/>
      </c>
      <c r="M12" s="50"/>
      <c r="N12" s="51"/>
      <c r="O12" s="52"/>
      <c r="P12" s="53" t="str">
        <f aca="false">IF(M12="","",IF(M12="NCR","L",IF(T12="","",IF(T12="NCR","W",IF(M12=T12,"D",IF(M12&lt;T12,"L","W"))))))</f>
        <v/>
      </c>
      <c r="Q12" s="57"/>
      <c r="R12" s="59"/>
      <c r="S12" s="56"/>
      <c r="T12" s="49" t="str">
        <f aca="true">IF(OR(OFFSET($F$30,0,(V$4-1)*8),Scores!$H$1&lt;$C11),"",OFFSET(Scores!$D$22,(V$4-1)*2,($C11-1)*2))</f>
        <v/>
      </c>
      <c r="U12" s="50"/>
      <c r="V12" s="51"/>
      <c r="W12" s="52"/>
      <c r="X12" s="53" t="str">
        <f aca="false">IF(U12="","",IF(U12="NCR","L",IF(AB12="","",IF(AB12="NCR","W",IF(U12=AB12,"D",IF(U12&lt;AB12,"L","W"))))))</f>
        <v/>
      </c>
      <c r="Y12" s="57"/>
      <c r="Z12" s="59"/>
      <c r="AA12" s="58"/>
      <c r="AB12" s="49" t="str">
        <f aca="true">IF(OR(OFFSET($F$30,0,(AD$4-1)*8),Scores!$H$1&lt;$C11),"",OFFSET(Scores!$D$22,(AD$4-1)*2,($C11-1)*2))</f>
        <v/>
      </c>
      <c r="AC12" s="50"/>
      <c r="AD12" s="51"/>
      <c r="AE12" s="52"/>
      <c r="AF12" s="53" t="str">
        <f aca="false">IF(AC12="","",IF(AC12="NCR","L",IF(AJ12="","",IF(AJ12="NCR","W",IF(AC12=AJ12,"D",IF(AC12&lt;AJ12,"L","W"))))))</f>
        <v/>
      </c>
      <c r="AG12" s="57"/>
      <c r="AH12" s="60"/>
      <c r="AI12" s="56"/>
      <c r="AJ12" s="49" t="str">
        <f aca="true">IF(OR(OFFSET($F$30,0,(AL$4-1)*8),Scores!$H$1&lt;$C11),"",OFFSET(Scores!$D$22,(AL$4-1)*2,($C11-1)*2))</f>
        <v/>
      </c>
      <c r="AK12" s="50"/>
      <c r="AL12" s="51"/>
      <c r="AM12" s="52"/>
      <c r="AN12" s="53" t="str">
        <f aca="false">IF(AK12="","",IF(AK12="NCR","L",IF(AR12="","",IF(AR12="NCR","W",IF(AK12=AR12,"D",IF(AK12&lt;AR12,"L","W"))))))</f>
        <v/>
      </c>
      <c r="AO12" s="57"/>
      <c r="AP12" s="59"/>
      <c r="AQ12" s="56"/>
      <c r="AR12" s="49" t="str">
        <f aca="true">IF(OR(OFFSET($F$30,0,(AT$4-1)*8),Scores!$H$1&lt;$C11),"",OFFSET(Scores!$D$22,(AT$4-1)*2,($C11-1)*2))</f>
        <v/>
      </c>
      <c r="AS12" s="50"/>
      <c r="AT12" s="51"/>
      <c r="AU12" s="52"/>
      <c r="AV12" s="53" t="str">
        <f aca="false">IF(AS12="","",IF(AS12="NCR","L",IF(AZ12="","",IF(AZ12="NCR","W",IF(AS12=AZ12,"D",IF(AS12&lt;AZ12,"L","W"))))))</f>
        <v/>
      </c>
      <c r="AW12" s="57"/>
      <c r="AX12" s="59"/>
      <c r="BB12" s="62"/>
    </row>
    <row r="13" customFormat="false" ht="12.75" hidden="false" customHeight="true" outlineLevel="0" collapsed="false">
      <c r="A13" s="8"/>
      <c r="B13" s="47" t="n">
        <f aca="false">Scores!J17</f>
        <v>45628</v>
      </c>
      <c r="C13" s="48" t="n">
        <v>4</v>
      </c>
      <c r="D13" s="49" t="str">
        <f aca="true">IF(OR(OFFSET($F$30,0,(F$4-1)*8),Scores!$H$1&lt;$C13),"",OFFSET(Scores!$D$21,(F$4-1)*2,($C13-1)*2))</f>
        <v/>
      </c>
      <c r="E13" s="50" t="str">
        <f aca="true">IF(AND(Scores!$H$1&gt;=$C13,OFFSET($F$30,0,(F$4-1)*8)),IF(ISNUMBER(OFFSET($I$4,0,(F13-1)*8)),ROUND(OFFSET($I$4,0,(F13-1)*8),0),0),IF(D13="","",IF(D13="N","NCR",IF(D13="D","DQ",OFFSET(Scores!$E$21,(F$4-1)*2,($C13-1)*2)))))</f>
        <v/>
      </c>
      <c r="F13" s="51" t="n">
        <v>5</v>
      </c>
      <c r="G13" s="52" t="str">
        <f aca="false">IF(E13="","",IF(OR(E13="NCR",E13="DQ"),200,E13)+IF($C13=1,0,G11))</f>
        <v/>
      </c>
      <c r="H13" s="53" t="str">
        <f aca="true">IF(OR(E13="",OFFSET($E13,0,(F13-1)*8)=""),"",IF(OR(E13="NCR",E13="DQ"),"L",IF(OR(OFFSET($E13,0,(F13-1)*8)="NCR",OFFSET($E13,0,(F13-1)*8)="DQ"),"W",IF(E13=OFFSET($E13,0,(F13-1)*8),"D",IF(E13&gt;OFFSET($E13,0,(F13-1)*8),"L","W")))))</f>
        <v/>
      </c>
      <c r="I13" s="54" t="str">
        <f aca="false">IF(H13="","",IF(H13="D",1,IF(H13="W",2,0)))</f>
        <v/>
      </c>
      <c r="J13" s="55" t="str">
        <f aca="false">IF(I13="","",SUM(I$7:I13))</f>
        <v/>
      </c>
      <c r="K13" s="56"/>
      <c r="L13" s="49" t="str">
        <f aca="true">IF(OR(OFFSET($F$30,0,(N$4-1)*8),Scores!$H$1&lt;$C13),"",OFFSET(Scores!$D$21,(N$4-1)*2,($C13-1)*2))</f>
        <v/>
      </c>
      <c r="M13" s="50" t="str">
        <f aca="true">IF(AND(Scores!$H$1&gt;=$C13,OFFSET($F$30,0,(N$4-1)*8)),IF(ISNUMBER(OFFSET($I$4,0,(N13-1)*8)),ROUND(OFFSET($I$4,0,(N13-1)*8),0),0),IF(L13="","",IF(L13="N","NCR",IF(L13="D","DQ",OFFSET(Scores!$E$21,(N$4-1)*2,($C13-1)*2)))))</f>
        <v/>
      </c>
      <c r="N13" s="51" t="n">
        <v>6</v>
      </c>
      <c r="O13" s="52" t="str">
        <f aca="false">IF(M13="","",IF(OR(M13="NCR",M13="DQ"),200,M13)+IF($C13=1,0,O11))</f>
        <v/>
      </c>
      <c r="P13" s="53" t="str">
        <f aca="true">IF(OR(M13="",OFFSET($E13,0,(N13-1)*8)=""),"",IF(OR(M13="NCR",M13="DQ"),"L",IF(OR(OFFSET($E13,0,(N13-1)*8)="NCR",OFFSET($E13,0,(N13-1)*8)="DQ"),"W",IF(M13=OFFSET($E13,0,(N13-1)*8),"D",IF(M13&gt;OFFSET($E13,0,(N13-1)*8),"L","W")))))</f>
        <v/>
      </c>
      <c r="Q13" s="57" t="str">
        <f aca="false">IF(P13="","",IF(P13="D",1,IF(P13="W",2,0)))</f>
        <v/>
      </c>
      <c r="R13" s="59" t="str">
        <f aca="false">IF(Q13="","",SUM(Q$7:Q13))</f>
        <v/>
      </c>
      <c r="S13" s="56"/>
      <c r="T13" s="49" t="str">
        <f aca="true">IF(OR(OFFSET($F$30,0,(V$4-1)*8),Scores!$H$1&lt;$C13),"",OFFSET(Scores!$D$21,(V$4-1)*2,($C13-1)*2))</f>
        <v/>
      </c>
      <c r="U13" s="50" t="str">
        <f aca="true">IF(AND(Scores!$H$1&gt;=$C13,OFFSET($F$30,0,(V$4-1)*8)),IF(ISNUMBER(OFFSET($I$4,0,(V13-1)*8)),ROUND(OFFSET($I$4,0,(V13-1)*8),0),0),IF(T13="","",IF(T13="N","NCR",IF(T13="D","DQ",OFFSET(Scores!$E$21,(V$4-1)*2,($C13-1)*2)))))</f>
        <v/>
      </c>
      <c r="V13" s="51" t="n">
        <v>4</v>
      </c>
      <c r="W13" s="52" t="str">
        <f aca="false">IF(U13="","",IF(OR(U13="NCR",U13="DQ"),200,U13)+IF($C13=1,0,W11))</f>
        <v/>
      </c>
      <c r="X13" s="53" t="str">
        <f aca="true">IF(OR(U13="",OFFSET($E13,0,(V13-1)*8)=""),"",IF(OR(U13="NCR",U13="DQ"),"L",IF(OR(OFFSET($E13,0,(V13-1)*8)="NCR",OFFSET($E13,0,(V13-1)*8)="DQ"),"W",IF(U13=OFFSET($E13,0,(V13-1)*8),"D",IF(U13&gt;OFFSET($E13,0,(V13-1)*8),"L","W")))))</f>
        <v/>
      </c>
      <c r="Y13" s="57" t="str">
        <f aca="false">IF(X13="","",IF(X13="D",1,IF(X13="W",2,0)))</f>
        <v/>
      </c>
      <c r="Z13" s="59" t="str">
        <f aca="false">IF(Y13="","",SUM(Y$7:Y13))</f>
        <v/>
      </c>
      <c r="AA13" s="58"/>
      <c r="AB13" s="49" t="str">
        <f aca="true">IF(OR(OFFSET($F$30,0,(AD$4-1)*8),Scores!$H$1&lt;$C13),"",OFFSET(Scores!$D$21,(AD$4-1)*2,($C13-1)*2))</f>
        <v/>
      </c>
      <c r="AC13" s="50" t="str">
        <f aca="true">IF(AND(Scores!$H$1&gt;=$C13,OFFSET($F$30,0,(AD$4-1)*8)),IF(ISNUMBER(OFFSET($I$4,0,(AD13-1)*8)),ROUND(OFFSET($I$4,0,(AD13-1)*8),0),0),IF(AB13="","",IF(AB13="N","NCR",IF(AB13="D","DQ",OFFSET(Scores!$E$21,(AD$4-1)*2,($C13-1)*2)))))</f>
        <v/>
      </c>
      <c r="AD13" s="51" t="n">
        <v>3</v>
      </c>
      <c r="AE13" s="52" t="str">
        <f aca="false">IF(AC13="","",IF(OR(AC13="NCR",AC13="DQ"),200,AC13)+IF($C13=1,0,AE11))</f>
        <v/>
      </c>
      <c r="AF13" s="53" t="str">
        <f aca="true">IF(OR(AC13="",OFFSET($E13,0,(AD13-1)*8)=""),"",IF(OR(AC13="NCR",AC13="DQ"),"L",IF(OR(OFFSET($E13,0,(AD13-1)*8)="NCR",OFFSET($E13,0,(AD13-1)*8)="DQ"),"W",IF(AC13=OFFSET($E13,0,(AD13-1)*8),"D",IF(AC13&gt;OFFSET($E13,0,(AD13-1)*8),"L","W")))))</f>
        <v/>
      </c>
      <c r="AG13" s="57" t="str">
        <f aca="false">IF(AF13="","",IF(AF13="D",1,IF(AF13="W",2,0)))</f>
        <v/>
      </c>
      <c r="AH13" s="60" t="str">
        <f aca="false">IF(AG13="","",SUM(AG$7:AG13))</f>
        <v/>
      </c>
      <c r="AI13" s="56"/>
      <c r="AJ13" s="49" t="str">
        <f aca="true">IF(OR(OFFSET($F$30,0,(AL$4-1)*8),Scores!$H$1&lt;$C13),"",OFFSET(Scores!$D$21,(AL$4-1)*2,($C13-1)*2))</f>
        <v/>
      </c>
      <c r="AK13" s="50" t="str">
        <f aca="true">IF(AND(Scores!$H$1&gt;=$C13,OFFSET($F$30,0,(AL$4-1)*8)),IF(ISNUMBER(OFFSET($I$4,0,(AL13-1)*8)),ROUND(OFFSET($I$4,0,(AL13-1)*8),0),0),IF(AJ13="","",IF(AJ13="N","NCR",IF(AJ13="D","DQ",OFFSET(Scores!$E$21,(AL$4-1)*2,($C13-1)*2)))))</f>
        <v/>
      </c>
      <c r="AL13" s="51" t="n">
        <v>1</v>
      </c>
      <c r="AM13" s="52" t="str">
        <f aca="false">IF(AK13="","",IF(OR(AK13="NCR",AK13="DQ"),200,AK13)+IF($C13=1,0,AM11))</f>
        <v/>
      </c>
      <c r="AN13" s="53" t="str">
        <f aca="true">IF(OR(AK13="",OFFSET($E13,0,(AL13-1)*8)=""),"",IF(OR(AK13="NCR",AK13="DQ"),"L",IF(OR(OFFSET($E13,0,(AL13-1)*8)="NCR",OFFSET($E13,0,(AL13-1)*8)="DQ"),"W",IF(AK13=OFFSET($E13,0,(AL13-1)*8),"D",IF(AK13&gt;OFFSET($E13,0,(AL13-1)*8),"L","W")))))</f>
        <v/>
      </c>
      <c r="AO13" s="57" t="str">
        <f aca="false">IF(AN13="","",IF(AN13="D",1,IF(AN13="W",2,0)))</f>
        <v/>
      </c>
      <c r="AP13" s="59" t="str">
        <f aca="false">IF(AO13="","",SUM(AO$7:AO13))</f>
        <v/>
      </c>
      <c r="AQ13" s="56"/>
      <c r="AR13" s="49" t="str">
        <f aca="true">IF(OR(OFFSET($F$30,0,(AT$4-1)*8),Scores!$H$1&lt;$C13),"",OFFSET(Scores!$D$21,(AT$4-1)*2,($C13-1)*2))</f>
        <v/>
      </c>
      <c r="AS13" s="50" t="str">
        <f aca="true">IF(AND(Scores!$H$1&gt;=$C13,OFFSET($F$30,0,(AT$4-1)*8)),IF(ISNUMBER(OFFSET($I$4,0,(AT13-1)*8)),ROUND(OFFSET($I$4,0,(AT13-1)*8),0),0),IF(AR13="","",IF(AR13="N","NCR",IF(AR13="D","DQ",OFFSET(Scores!$E$21,(AT$4-1)*2,($C13-1)*2)))))</f>
        <v/>
      </c>
      <c r="AT13" s="51" t="n">
        <v>2</v>
      </c>
      <c r="AU13" s="52" t="str">
        <f aca="false">IF(AS13="","",IF(OR(AS13="NCR",AS13="DQ"),200,AS13)+IF($C13=1,0,AU11))</f>
        <v/>
      </c>
      <c r="AV13" s="53" t="str">
        <f aca="true">IF(OR(AS13="",OFFSET($E13,0,(AT13-1)*8)=""),"",IF(OR(AS13="NCR",AS13="DQ"),"L",IF(OR(OFFSET($E13,0,(AT13-1)*8)="NCR",OFFSET($E13,0,(AT13-1)*8)="DQ"),"W",IF(AS13=OFFSET($E13,0,(AT13-1)*8),"D",IF(AS13&gt;OFFSET($E13,0,(AT13-1)*8),"L","W")))))</f>
        <v/>
      </c>
      <c r="AW13" s="57" t="str">
        <f aca="false">IF(AV13="","",IF(AV13="D",1,IF(AV13="W",2,0)))</f>
        <v/>
      </c>
      <c r="AX13" s="59" t="str">
        <f aca="false">IF(AW13="","",SUM(AW$7:AW13))</f>
        <v/>
      </c>
      <c r="BB13" s="62"/>
    </row>
    <row r="14" customFormat="false" ht="12.75" hidden="false" customHeight="true" outlineLevel="0" collapsed="false">
      <c r="A14" s="8"/>
      <c r="B14" s="47"/>
      <c r="C14" s="48"/>
      <c r="D14" s="49" t="str">
        <f aca="true">IF(OR(OFFSET($F$30,0,(F$4-1)*8),Scores!$H$1&lt;$C13),"",OFFSET(Scores!$D$22,(F$4-1)*2,($C13-1)*2))</f>
        <v/>
      </c>
      <c r="E14" s="50"/>
      <c r="F14" s="51"/>
      <c r="G14" s="52"/>
      <c r="H14" s="53" t="str">
        <f aca="false">IF(E14="","",IF(E14="NCR","L",IF(L14="","",IF(L14="NCR","W",IF(E14=L14,"D",IF(E14&lt;L14,"L","W"))))))</f>
        <v/>
      </c>
      <c r="I14" s="54"/>
      <c r="J14" s="55"/>
      <c r="K14" s="56"/>
      <c r="L14" s="49" t="str">
        <f aca="true">IF(OR(OFFSET($F$30,0,(N$4-1)*8),Scores!$H$1&lt;$C13),"",OFFSET(Scores!$D$22,(N$4-1)*2,($C13-1)*2))</f>
        <v/>
      </c>
      <c r="M14" s="50"/>
      <c r="N14" s="51"/>
      <c r="O14" s="52"/>
      <c r="P14" s="53" t="str">
        <f aca="false">IF(M14="","",IF(M14="NCR","L",IF(T14="","",IF(T14="NCR","W",IF(M14=T14,"D",IF(M14&lt;T14,"L","W"))))))</f>
        <v/>
      </c>
      <c r="Q14" s="57"/>
      <c r="R14" s="59"/>
      <c r="S14" s="56"/>
      <c r="T14" s="49" t="str">
        <f aca="true">IF(OR(OFFSET($F$30,0,(V$4-1)*8),Scores!$H$1&lt;$C13),"",OFFSET(Scores!$D$22,(V$4-1)*2,($C13-1)*2))</f>
        <v/>
      </c>
      <c r="U14" s="50"/>
      <c r="V14" s="51"/>
      <c r="W14" s="52"/>
      <c r="X14" s="53" t="str">
        <f aca="false">IF(U14="","",IF(U14="NCR","L",IF(AB14="","",IF(AB14="NCR","W",IF(U14=AB14,"D",IF(U14&lt;AB14,"L","W"))))))</f>
        <v/>
      </c>
      <c r="Y14" s="57"/>
      <c r="Z14" s="59"/>
      <c r="AA14" s="58"/>
      <c r="AB14" s="49" t="str">
        <f aca="true">IF(OR(OFFSET($F$30,0,(AD$4-1)*8),Scores!$H$1&lt;$C13),"",OFFSET(Scores!$D$22,(AD$4-1)*2,($C13-1)*2))</f>
        <v/>
      </c>
      <c r="AC14" s="50"/>
      <c r="AD14" s="51"/>
      <c r="AE14" s="52"/>
      <c r="AF14" s="53" t="str">
        <f aca="false">IF(AC14="","",IF(AC14="NCR","L",IF(AJ14="","",IF(AJ14="NCR","W",IF(AC14=AJ14,"D",IF(AC14&lt;AJ14,"L","W"))))))</f>
        <v/>
      </c>
      <c r="AG14" s="57"/>
      <c r="AH14" s="60"/>
      <c r="AI14" s="56"/>
      <c r="AJ14" s="49" t="str">
        <f aca="true">IF(OR(OFFSET($F$30,0,(AL$4-1)*8),Scores!$H$1&lt;$C13),"",OFFSET(Scores!$D$22,(AL$4-1)*2,($C13-1)*2))</f>
        <v/>
      </c>
      <c r="AK14" s="50"/>
      <c r="AL14" s="51"/>
      <c r="AM14" s="52"/>
      <c r="AN14" s="53" t="str">
        <f aca="false">IF(AK14="","",IF(AK14="NCR","L",IF(AR14="","",IF(AR14="NCR","W",IF(AK14=AR14,"D",IF(AK14&lt;AR14,"L","W"))))))</f>
        <v/>
      </c>
      <c r="AO14" s="57"/>
      <c r="AP14" s="59"/>
      <c r="AQ14" s="56"/>
      <c r="AR14" s="49" t="str">
        <f aca="true">IF(OR(OFFSET($F$30,0,(AT$4-1)*8),Scores!$H$1&lt;$C13),"",OFFSET(Scores!$D$22,(AT$4-1)*2,($C13-1)*2))</f>
        <v/>
      </c>
      <c r="AS14" s="50"/>
      <c r="AT14" s="51"/>
      <c r="AU14" s="52"/>
      <c r="AV14" s="53" t="str">
        <f aca="false">IF(AS14="","",IF(AS14="NCR","L",IF(AZ14="","",IF(AZ14="NCR","W",IF(AS14=AZ14,"D",IF(AS14&lt;AZ14,"L","W"))))))</f>
        <v/>
      </c>
      <c r="AW14" s="57"/>
      <c r="AX14" s="59"/>
      <c r="BB14" s="62"/>
    </row>
    <row r="15" customFormat="false" ht="12.75" hidden="false" customHeight="true" outlineLevel="0" collapsed="false">
      <c r="A15" s="8"/>
      <c r="B15" s="47" t="n">
        <f aca="false">Scores!L17</f>
        <v>45642</v>
      </c>
      <c r="C15" s="48" t="n">
        <v>5</v>
      </c>
      <c r="D15" s="49" t="str">
        <f aca="true">IF(OR(OFFSET($F$30,0,(F$4-1)*8),Scores!$H$1&lt;$C15),"",OFFSET(Scores!$D$21,(F$4-1)*2,($C15-1)*2))</f>
        <v/>
      </c>
      <c r="E15" s="50" t="str">
        <f aca="true">IF(AND(Scores!$H$1&gt;=$C15,OFFSET($F$30,0,(F$4-1)*8)),IF(ISNUMBER(OFFSET($I$4,0,(F15-1)*8)),ROUND(OFFSET($I$4,0,(F15-1)*8),0),0),IF(D15="","",IF(D15="N","NCR",IF(D15="D","DQ",OFFSET(Scores!$E$21,(F$4-1)*2,($C15-1)*2)))))</f>
        <v/>
      </c>
      <c r="F15" s="51" t="n">
        <v>6</v>
      </c>
      <c r="G15" s="52" t="str">
        <f aca="false">IF(E15="","",IF(OR(E15="NCR",E15="DQ"),200,E15)+IF($C15=1,0,G13))</f>
        <v/>
      </c>
      <c r="H15" s="53" t="str">
        <f aca="true">IF(OR(E15="",OFFSET($E15,0,(F15-1)*8)=""),"",IF(OR(E15="NCR",E15="DQ"),"L",IF(OR(OFFSET($E15,0,(F15-1)*8)="NCR",OFFSET($E15,0,(F15-1)*8)="DQ"),"W",IF(E15=OFFSET($E15,0,(F15-1)*8),"D",IF(E15&gt;OFFSET($E15,0,(F15-1)*8),"L","W")))))</f>
        <v/>
      </c>
      <c r="I15" s="54" t="str">
        <f aca="false">IF(H15="","",IF(H15="D",1,IF(H15="W",2,0)))</f>
        <v/>
      </c>
      <c r="J15" s="55" t="str">
        <f aca="false">IF(I15="","",SUM(I$7:I15))</f>
        <v/>
      </c>
      <c r="K15" s="56"/>
      <c r="L15" s="49" t="str">
        <f aca="true">IF(OR(OFFSET($F$30,0,(N$4-1)*8),Scores!$H$1&lt;$C15),"",OFFSET(Scores!$D$21,(N$4-1)*2,($C15-1)*2))</f>
        <v/>
      </c>
      <c r="M15" s="50" t="str">
        <f aca="true">IF(AND(Scores!$H$1&gt;=$C15,OFFSET($F$30,0,(N$4-1)*8)),IF(ISNUMBER(OFFSET($I$4,0,(N15-1)*8)),ROUND(OFFSET($I$4,0,(N15-1)*8),0),0),IF(L15="","",IF(L15="N","NCR",IF(L15="D","DQ",OFFSET(Scores!$E$21,(N$4-1)*2,($C15-1)*2)))))</f>
        <v/>
      </c>
      <c r="N15" s="51" t="n">
        <v>3</v>
      </c>
      <c r="O15" s="52" t="str">
        <f aca="false">IF(M15="","",IF(OR(M15="NCR",M15="DQ"),200,M15)+IF($C15=1,0,O13))</f>
        <v/>
      </c>
      <c r="P15" s="53" t="str">
        <f aca="true">IF(OR(M15="",OFFSET($E15,0,(N15-1)*8)=""),"",IF(OR(M15="NCR",M15="DQ"),"L",IF(OR(OFFSET($E15,0,(N15-1)*8)="NCR",OFFSET($E15,0,(N15-1)*8)="DQ"),"W",IF(M15=OFFSET($E15,0,(N15-1)*8),"D",IF(M15&gt;OFFSET($E15,0,(N15-1)*8),"L","W")))))</f>
        <v/>
      </c>
      <c r="Q15" s="57" t="str">
        <f aca="false">IF(P15="","",IF(P15="D",1,IF(P15="W",2,0)))</f>
        <v/>
      </c>
      <c r="R15" s="59" t="str">
        <f aca="false">IF(Q15="","",SUM(Q$7:Q15))</f>
        <v/>
      </c>
      <c r="S15" s="56"/>
      <c r="T15" s="49" t="str">
        <f aca="true">IF(OR(OFFSET($F$30,0,(V$4-1)*8),Scores!$H$1&lt;$C15),"",OFFSET(Scores!$D$21,(V$4-1)*2,($C15-1)*2))</f>
        <v/>
      </c>
      <c r="U15" s="50" t="str">
        <f aca="true">IF(AND(Scores!$H$1&gt;=$C15,OFFSET($F$30,0,(V$4-1)*8)),IF(ISNUMBER(OFFSET($I$4,0,(V15-1)*8)),ROUND(OFFSET($I$4,0,(V15-1)*8),0),0),IF(T15="","",IF(T15="N","NCR",IF(T15="D","DQ",OFFSET(Scores!$E$21,(V$4-1)*2,($C15-1)*2)))))</f>
        <v/>
      </c>
      <c r="V15" s="51" t="n">
        <v>2</v>
      </c>
      <c r="W15" s="52" t="str">
        <f aca="false">IF(U15="","",IF(OR(U15="NCR",U15="DQ"),200,U15)+IF($C15=1,0,W13))</f>
        <v/>
      </c>
      <c r="X15" s="53" t="str">
        <f aca="true">IF(OR(U15="",OFFSET($E15,0,(V15-1)*8)=""),"",IF(OR(U15="NCR",U15="DQ"),"L",IF(OR(OFFSET($E15,0,(V15-1)*8)="NCR",OFFSET($E15,0,(V15-1)*8)="DQ"),"W",IF(U15=OFFSET($E15,0,(V15-1)*8),"D",IF(U15&gt;OFFSET($E15,0,(V15-1)*8),"L","W")))))</f>
        <v/>
      </c>
      <c r="Y15" s="57" t="str">
        <f aca="false">IF(X15="","",IF(X15="D",1,IF(X15="W",2,0)))</f>
        <v/>
      </c>
      <c r="Z15" s="59" t="str">
        <f aca="false">IF(Y15="","",SUM(Y$7:Y15))</f>
        <v/>
      </c>
      <c r="AA15" s="58"/>
      <c r="AB15" s="49" t="str">
        <f aca="true">IF(OR(OFFSET($F$30,0,(AD$4-1)*8),Scores!$H$1&lt;$C15),"",OFFSET(Scores!$D$21,(AD$4-1)*2,($C15-1)*2))</f>
        <v/>
      </c>
      <c r="AC15" s="50" t="str">
        <f aca="true">IF(AND(Scores!$H$1&gt;=$C15,OFFSET($F$30,0,(AD$4-1)*8)),IF(ISNUMBER(OFFSET($I$4,0,(AD15-1)*8)),ROUND(OFFSET($I$4,0,(AD15-1)*8),0),0),IF(AB15="","",IF(AB15="N","NCR",IF(AB15="D","DQ",OFFSET(Scores!$E$21,(AD$4-1)*2,($C15-1)*2)))))</f>
        <v/>
      </c>
      <c r="AD15" s="51" t="n">
        <v>5</v>
      </c>
      <c r="AE15" s="52" t="str">
        <f aca="false">IF(AC15="","",IF(OR(AC15="NCR",AC15="DQ"),200,AC15)+IF($C15=1,0,AE13))</f>
        <v/>
      </c>
      <c r="AF15" s="53" t="str">
        <f aca="true">IF(OR(AC15="",OFFSET($E15,0,(AD15-1)*8)=""),"",IF(OR(AC15="NCR",AC15="DQ"),"L",IF(OR(OFFSET($E15,0,(AD15-1)*8)="NCR",OFFSET($E15,0,(AD15-1)*8)="DQ"),"W",IF(AC15=OFFSET($E15,0,(AD15-1)*8),"D",IF(AC15&gt;OFFSET($E15,0,(AD15-1)*8),"L","W")))))</f>
        <v/>
      </c>
      <c r="AG15" s="57" t="str">
        <f aca="false">IF(AF15="","",IF(AF15="D",1,IF(AF15="W",2,0)))</f>
        <v/>
      </c>
      <c r="AH15" s="60" t="str">
        <f aca="false">IF(AG15="","",SUM(AG$7:AG15))</f>
        <v/>
      </c>
      <c r="AI15" s="56"/>
      <c r="AJ15" s="49" t="str">
        <f aca="true">IF(OR(OFFSET($F$30,0,(AL$4-1)*8),Scores!$H$1&lt;$C15),"",OFFSET(Scores!$D$21,(AL$4-1)*2,($C15-1)*2))</f>
        <v/>
      </c>
      <c r="AK15" s="50" t="str">
        <f aca="true">IF(AND(Scores!$H$1&gt;=$C15,OFFSET($F$30,0,(AL$4-1)*8)),IF(ISNUMBER(OFFSET($I$4,0,(AL15-1)*8)),ROUND(OFFSET($I$4,0,(AL15-1)*8),0),0),IF(AJ15="","",IF(AJ15="N","NCR",IF(AJ15="D","DQ",OFFSET(Scores!$E$21,(AL$4-1)*2,($C15-1)*2)))))</f>
        <v/>
      </c>
      <c r="AL15" s="51" t="n">
        <v>4</v>
      </c>
      <c r="AM15" s="52" t="str">
        <f aca="false">IF(AK15="","",IF(OR(AK15="NCR",AK15="DQ"),200,AK15)+IF($C15=1,0,AM13))</f>
        <v/>
      </c>
      <c r="AN15" s="53" t="str">
        <f aca="true">IF(OR(AK15="",OFFSET($E15,0,(AL15-1)*8)=""),"",IF(OR(AK15="NCR",AK15="DQ"),"L",IF(OR(OFFSET($E15,0,(AL15-1)*8)="NCR",OFFSET($E15,0,(AL15-1)*8)="DQ"),"W",IF(AK15=OFFSET($E15,0,(AL15-1)*8),"D",IF(AK15&gt;OFFSET($E15,0,(AL15-1)*8),"L","W")))))</f>
        <v/>
      </c>
      <c r="AO15" s="57" t="str">
        <f aca="false">IF(AN15="","",IF(AN15="D",1,IF(AN15="W",2,0)))</f>
        <v/>
      </c>
      <c r="AP15" s="59" t="str">
        <f aca="false">IF(AO15="","",SUM(AO$7:AO15))</f>
        <v/>
      </c>
      <c r="AQ15" s="56"/>
      <c r="AR15" s="49" t="str">
        <f aca="true">IF(OR(OFFSET($F$30,0,(AT$4-1)*8),Scores!$H$1&lt;$C15),"",OFFSET(Scores!$D$21,(AT$4-1)*2,($C15-1)*2))</f>
        <v/>
      </c>
      <c r="AS15" s="50" t="str">
        <f aca="true">IF(AND(Scores!$H$1&gt;=$C15,OFFSET($F$30,0,(AT$4-1)*8)),IF(ISNUMBER(OFFSET($I$4,0,(AT15-1)*8)),ROUND(OFFSET($I$4,0,(AT15-1)*8),0),0),IF(AR15="","",IF(AR15="N","NCR",IF(AR15="D","DQ",OFFSET(Scores!$E$21,(AT$4-1)*2,($C15-1)*2)))))</f>
        <v/>
      </c>
      <c r="AT15" s="51" t="n">
        <v>1</v>
      </c>
      <c r="AU15" s="52" t="str">
        <f aca="false">IF(AS15="","",IF(OR(AS15="NCR",AS15="DQ"),200,AS15)+IF($C15=1,0,AU13))</f>
        <v/>
      </c>
      <c r="AV15" s="53" t="str">
        <f aca="true">IF(OR(AS15="",OFFSET($E15,0,(AT15-1)*8)=""),"",IF(OR(AS15="NCR",AS15="DQ"),"L",IF(OR(OFFSET($E15,0,(AT15-1)*8)="NCR",OFFSET($E15,0,(AT15-1)*8)="DQ"),"W",IF(AS15=OFFSET($E15,0,(AT15-1)*8),"D",IF(AS15&gt;OFFSET($E15,0,(AT15-1)*8),"L","W")))))</f>
        <v/>
      </c>
      <c r="AW15" s="57" t="str">
        <f aca="false">IF(AV15="","",IF(AV15="D",1,IF(AV15="W",2,0)))</f>
        <v/>
      </c>
      <c r="AX15" s="59" t="str">
        <f aca="false">IF(AW15="","",SUM(AW$7:AW15))</f>
        <v/>
      </c>
      <c r="BB15" s="61"/>
    </row>
    <row r="16" customFormat="false" ht="12.75" hidden="false" customHeight="true" outlineLevel="0" collapsed="false">
      <c r="A16" s="8"/>
      <c r="B16" s="47"/>
      <c r="C16" s="48"/>
      <c r="D16" s="49" t="str">
        <f aca="true">IF(OR(OFFSET($F$30,0,(F$4-1)*8),Scores!$H$1&lt;$C15),"",OFFSET(Scores!$D$22,(F$4-1)*2,($C15-1)*2))</f>
        <v/>
      </c>
      <c r="E16" s="50"/>
      <c r="F16" s="51"/>
      <c r="G16" s="52"/>
      <c r="H16" s="53" t="str">
        <f aca="false">IF(E16="","",IF(E16="NCR","L",IF(L16="","",IF(L16="NCR","W",IF(E16=L16,"D",IF(E16&lt;L16,"L","W"))))))</f>
        <v/>
      </c>
      <c r="I16" s="54"/>
      <c r="J16" s="55"/>
      <c r="K16" s="56"/>
      <c r="L16" s="49" t="str">
        <f aca="true">IF(OR(OFFSET($F$30,0,(N$4-1)*8),Scores!$H$1&lt;$C15),"",OFFSET(Scores!$D$22,(N$4-1)*2,($C15-1)*2))</f>
        <v/>
      </c>
      <c r="M16" s="50"/>
      <c r="N16" s="51"/>
      <c r="O16" s="52"/>
      <c r="P16" s="53" t="str">
        <f aca="false">IF(M16="","",IF(M16="NCR","L",IF(T16="","",IF(T16="NCR","W",IF(M16=T16,"D",IF(M16&lt;T16,"L","W"))))))</f>
        <v/>
      </c>
      <c r="Q16" s="57"/>
      <c r="R16" s="59"/>
      <c r="S16" s="56"/>
      <c r="T16" s="49" t="str">
        <f aca="true">IF(OR(OFFSET($F$30,0,(V$4-1)*8),Scores!$H$1&lt;$C15),"",OFFSET(Scores!$D$22,(V$4-1)*2,($C15-1)*2))</f>
        <v/>
      </c>
      <c r="U16" s="50"/>
      <c r="V16" s="51"/>
      <c r="W16" s="52"/>
      <c r="X16" s="53" t="str">
        <f aca="false">IF(U16="","",IF(U16="NCR","L",IF(AB16="","",IF(AB16="NCR","W",IF(U16=AB16,"D",IF(U16&lt;AB16,"L","W"))))))</f>
        <v/>
      </c>
      <c r="Y16" s="57"/>
      <c r="Z16" s="59"/>
      <c r="AA16" s="58"/>
      <c r="AB16" s="49" t="str">
        <f aca="true">IF(OR(OFFSET($F$30,0,(AD$4-1)*8),Scores!$H$1&lt;$C15),"",OFFSET(Scores!$D$22,(AD$4-1)*2,($C15-1)*2))</f>
        <v/>
      </c>
      <c r="AC16" s="50"/>
      <c r="AD16" s="51"/>
      <c r="AE16" s="52"/>
      <c r="AF16" s="53" t="str">
        <f aca="false">IF(AC16="","",IF(AC16="NCR","L",IF(AJ16="","",IF(AJ16="NCR","W",IF(AC16=AJ16,"D",IF(AC16&lt;AJ16,"L","W"))))))</f>
        <v/>
      </c>
      <c r="AG16" s="57"/>
      <c r="AH16" s="60"/>
      <c r="AI16" s="56"/>
      <c r="AJ16" s="49" t="str">
        <f aca="true">IF(OR(OFFSET($F$30,0,(AL$4-1)*8),Scores!$H$1&lt;$C15),"",OFFSET(Scores!$D$22,(AL$4-1)*2,($C15-1)*2))</f>
        <v/>
      </c>
      <c r="AK16" s="50"/>
      <c r="AL16" s="51"/>
      <c r="AM16" s="52"/>
      <c r="AN16" s="53" t="str">
        <f aca="false">IF(AK16="","",IF(AK16="NCR","L",IF(AR16="","",IF(AR16="NCR","W",IF(AK16=AR16,"D",IF(AK16&lt;AR16,"L","W"))))))</f>
        <v/>
      </c>
      <c r="AO16" s="57"/>
      <c r="AP16" s="59"/>
      <c r="AQ16" s="56"/>
      <c r="AR16" s="49" t="str">
        <f aca="true">IF(OR(OFFSET($F$30,0,(AT$4-1)*8),Scores!$H$1&lt;$C15),"",OFFSET(Scores!$D$22,(AT$4-1)*2,($C15-1)*2))</f>
        <v/>
      </c>
      <c r="AS16" s="50"/>
      <c r="AT16" s="51"/>
      <c r="AU16" s="52"/>
      <c r="AV16" s="53" t="str">
        <f aca="false">IF(AS16="","",IF(AS16="NCR","L",IF(AZ16="","",IF(AZ16="NCR","W",IF(AS16=AZ16,"D",IF(AS16&lt;AZ16,"L","W"))))))</f>
        <v/>
      </c>
      <c r="AW16" s="57"/>
      <c r="AX16" s="59"/>
      <c r="BB16" s="61"/>
    </row>
    <row r="17" customFormat="false" ht="12.75" hidden="false" customHeight="true" outlineLevel="0" collapsed="false">
      <c r="A17" s="8"/>
      <c r="B17" s="47" t="n">
        <f aca="false">Scores!N17</f>
        <v>45663</v>
      </c>
      <c r="C17" s="48" t="n">
        <v>6</v>
      </c>
      <c r="D17" s="49" t="str">
        <f aca="true">IF(OR(OFFSET($F$30,0,(F$4-1)*8),Scores!$H$1&lt;$C17),"",OFFSET(Scores!$D$21,(F$4-1)*2,($C17-1)*2))</f>
        <v/>
      </c>
      <c r="E17" s="50" t="str">
        <f aca="true">IF(AND(Scores!$H$1&gt;=$C17,OFFSET($F$30,0,(F$4-1)*8)),IF(ISNUMBER(OFFSET($I$4,0,(F17-1)*8)),ROUND(OFFSET($I$4,0,(F17-1)*8),0),0),IF(D17="","",IF(D17="N","NCR",IF(D17="D","DQ",OFFSET(Scores!$E$21,(F$4-1)*2,($C17-1)*2)))))</f>
        <v/>
      </c>
      <c r="F17" s="51" t="n">
        <v>2</v>
      </c>
      <c r="G17" s="52" t="str">
        <f aca="false">IF(E17="","",IF(OR(E17="NCR",E17="DQ"),200,E17)+IF($C17=1,0,G15))</f>
        <v/>
      </c>
      <c r="H17" s="53" t="str">
        <f aca="true">IF(OR(E17="",OFFSET($E17,0,(F17-1)*8)=""),"",IF(OR(E17="NCR",E17="DQ"),"L",IF(OR(OFFSET($E17,0,(F17-1)*8)="NCR",OFFSET($E17,0,(F17-1)*8)="DQ"),"W",IF(E17=OFFSET($E17,0,(F17-1)*8),"D",IF(E17&gt;OFFSET($E17,0,(F17-1)*8),"L","W")))))</f>
        <v/>
      </c>
      <c r="I17" s="54" t="str">
        <f aca="false">IF(H17="","",IF(H17="D",1,IF(H17="W",2,0)))</f>
        <v/>
      </c>
      <c r="J17" s="55" t="str">
        <f aca="false">IF(I17="","",SUM(I$7:I17))</f>
        <v/>
      </c>
      <c r="K17" s="56"/>
      <c r="L17" s="49" t="str">
        <f aca="true">IF(OR(OFFSET($F$30,0,(N$4-1)*8),Scores!$H$1&lt;$C17),"",OFFSET(Scores!$D$21,(N$4-1)*2,($C17-1)*2))</f>
        <v/>
      </c>
      <c r="M17" s="50" t="str">
        <f aca="true">IF(AND(Scores!$H$1&gt;=$C17,OFFSET($F$30,0,(N$4-1)*8)),IF(ISNUMBER(OFFSET($I$4,0,(N17-1)*8)),ROUND(OFFSET($I$4,0,(N17-1)*8),0),0),IF(L17="","",IF(L17="N","NCR",IF(L17="D","DQ",OFFSET(Scores!$E$21,(N$4-1)*2,($C17-1)*2)))))</f>
        <v/>
      </c>
      <c r="N17" s="51" t="n">
        <v>1</v>
      </c>
      <c r="O17" s="52" t="str">
        <f aca="false">IF(M17="","",IF(OR(M17="NCR",M17="DQ"),200,M17)+IF($C17=1,0,O15))</f>
        <v/>
      </c>
      <c r="P17" s="53" t="str">
        <f aca="true">IF(OR(M17="",OFFSET($E17,0,(N17-1)*8)=""),"",IF(OR(M17="NCR",M17="DQ"),"L",IF(OR(OFFSET($E17,0,(N17-1)*8)="NCR",OFFSET($E17,0,(N17-1)*8)="DQ"),"W",IF(M17=OFFSET($E17,0,(N17-1)*8),"D",IF(M17&gt;OFFSET($E17,0,(N17-1)*8),"L","W")))))</f>
        <v/>
      </c>
      <c r="Q17" s="57" t="str">
        <f aca="false">IF(P17="","",IF(P17="D",1,IF(P17="W",2,0)))</f>
        <v/>
      </c>
      <c r="R17" s="59" t="str">
        <f aca="false">IF(Q17="","",SUM(Q$7:Q17))</f>
        <v/>
      </c>
      <c r="S17" s="56"/>
      <c r="T17" s="49" t="str">
        <f aca="true">IF(OR(OFFSET($F$30,0,(V$4-1)*8),Scores!$H$1&lt;$C17),"",OFFSET(Scores!$D$21,(V$4-1)*2,($C17-1)*2))</f>
        <v/>
      </c>
      <c r="U17" s="50" t="str">
        <f aca="true">IF(AND(Scores!$H$1&gt;=$C17,OFFSET($F$30,0,(V$4-1)*8)),IF(ISNUMBER(OFFSET($I$4,0,(V17-1)*8)),ROUND(OFFSET($I$4,0,(V17-1)*8),0),0),IF(T17="","",IF(T17="N","NCR",IF(T17="D","DQ",OFFSET(Scores!$E$21,(V$4-1)*2,($C17-1)*2)))))</f>
        <v/>
      </c>
      <c r="V17" s="51" t="n">
        <v>5</v>
      </c>
      <c r="W17" s="52" t="str">
        <f aca="false">IF(U17="","",IF(OR(U17="NCR",U17="DQ"),200,U17)+IF($C17=1,0,W15))</f>
        <v/>
      </c>
      <c r="X17" s="53" t="str">
        <f aca="true">IF(OR(U17="",OFFSET($E17,0,(V17-1)*8)=""),"",IF(OR(U17="NCR",U17="DQ"),"L",IF(OR(OFFSET($E17,0,(V17-1)*8)="NCR",OFFSET($E17,0,(V17-1)*8)="DQ"),"W",IF(U17=OFFSET($E17,0,(V17-1)*8),"D",IF(U17&gt;OFFSET($E17,0,(V17-1)*8),"L","W")))))</f>
        <v/>
      </c>
      <c r="Y17" s="57" t="str">
        <f aca="false">IF(X17="","",IF(X17="D",1,IF(X17="W",2,0)))</f>
        <v/>
      </c>
      <c r="Z17" s="59" t="str">
        <f aca="false">IF(Y17="","",SUM(Y$7:Y17))</f>
        <v/>
      </c>
      <c r="AA17" s="58"/>
      <c r="AB17" s="49" t="str">
        <f aca="true">IF(OR(OFFSET($F$30,0,(AD$4-1)*8),Scores!$H$1&lt;$C17),"",OFFSET(Scores!$D$21,(AD$4-1)*2,($C17-1)*2))</f>
        <v/>
      </c>
      <c r="AC17" s="50" t="str">
        <f aca="true">IF(AND(Scores!$H$1&gt;=$C17,OFFSET($F$30,0,(AD$4-1)*8)),IF(ISNUMBER(OFFSET($I$4,0,(AD17-1)*8)),ROUND(OFFSET($I$4,0,(AD17-1)*8),0),0),IF(AB17="","",IF(AB17="N","NCR",IF(AB17="D","DQ",OFFSET(Scores!$E$21,(AD$4-1)*2,($C17-1)*2)))))</f>
        <v/>
      </c>
      <c r="AD17" s="51" t="n">
        <v>6</v>
      </c>
      <c r="AE17" s="52" t="str">
        <f aca="false">IF(AC17="","",IF(OR(AC17="NCR",AC17="DQ"),200,AC17)+IF($C17=1,0,AE15))</f>
        <v/>
      </c>
      <c r="AF17" s="53" t="str">
        <f aca="true">IF(OR(AC17="",OFFSET($E17,0,(AD17-1)*8)=""),"",IF(OR(AC17="NCR",AC17="DQ"),"L",IF(OR(OFFSET($E17,0,(AD17-1)*8)="NCR",OFFSET($E17,0,(AD17-1)*8)="DQ"),"W",IF(AC17=OFFSET($E17,0,(AD17-1)*8),"D",IF(AC17&gt;OFFSET($E17,0,(AD17-1)*8),"L","W")))))</f>
        <v/>
      </c>
      <c r="AG17" s="57" t="str">
        <f aca="false">IF(AF17="","",IF(AF17="D",1,IF(AF17="W",2,0)))</f>
        <v/>
      </c>
      <c r="AH17" s="60" t="str">
        <f aca="false">IF(AG17="","",SUM(AG$7:AG17))</f>
        <v/>
      </c>
      <c r="AI17" s="56"/>
      <c r="AJ17" s="49" t="str">
        <f aca="true">IF(OR(OFFSET($F$30,0,(AL$4-1)*8),Scores!$H$1&lt;$C17),"",OFFSET(Scores!$D$21,(AL$4-1)*2,($C17-1)*2))</f>
        <v/>
      </c>
      <c r="AK17" s="50" t="str">
        <f aca="true">IF(AND(Scores!$H$1&gt;=$C17,OFFSET($F$30,0,(AL$4-1)*8)),IF(ISNUMBER(OFFSET($I$4,0,(AL17-1)*8)),ROUND(OFFSET($I$4,0,(AL17-1)*8),0),0),IF(AJ17="","",IF(AJ17="N","NCR",IF(AJ17="D","DQ",OFFSET(Scores!$E$21,(AL$4-1)*2,($C17-1)*2)))))</f>
        <v/>
      </c>
      <c r="AL17" s="51" t="n">
        <v>3</v>
      </c>
      <c r="AM17" s="52" t="str">
        <f aca="false">IF(AK17="","",IF(OR(AK17="NCR",AK17="DQ"),200,AK17)+IF($C17=1,0,AM15))</f>
        <v/>
      </c>
      <c r="AN17" s="53" t="str">
        <f aca="true">IF(OR(AK17="",OFFSET($E17,0,(AL17-1)*8)=""),"",IF(OR(AK17="NCR",AK17="DQ"),"L",IF(OR(OFFSET($E17,0,(AL17-1)*8)="NCR",OFFSET($E17,0,(AL17-1)*8)="DQ"),"W",IF(AK17=OFFSET($E17,0,(AL17-1)*8),"D",IF(AK17&gt;OFFSET($E17,0,(AL17-1)*8),"L","W")))))</f>
        <v/>
      </c>
      <c r="AO17" s="57" t="str">
        <f aca="false">IF(AN17="","",IF(AN17="D",1,IF(AN17="W",2,0)))</f>
        <v/>
      </c>
      <c r="AP17" s="59" t="str">
        <f aca="false">IF(AO17="","",SUM(AO$7:AO17))</f>
        <v/>
      </c>
      <c r="AQ17" s="56"/>
      <c r="AR17" s="49" t="str">
        <f aca="true">IF(OR(OFFSET($F$30,0,(AT$4-1)*8),Scores!$H$1&lt;$C17),"",OFFSET(Scores!$D$21,(AT$4-1)*2,($C17-1)*2))</f>
        <v/>
      </c>
      <c r="AS17" s="50" t="str">
        <f aca="true">IF(AND(Scores!$H$1&gt;=$C17,OFFSET($F$30,0,(AT$4-1)*8)),IF(ISNUMBER(OFFSET($I$4,0,(AT17-1)*8)),ROUND(OFFSET($I$4,0,(AT17-1)*8),0),0),IF(AR17="","",IF(AR17="N","NCR",IF(AR17="D","DQ",OFFSET(Scores!$E$21,(AT$4-1)*2,($C17-1)*2)))))</f>
        <v/>
      </c>
      <c r="AT17" s="51" t="n">
        <v>4</v>
      </c>
      <c r="AU17" s="52" t="str">
        <f aca="false">IF(AS17="","",IF(OR(AS17="NCR",AS17="DQ"),200,AS17)+IF($C17=1,0,AU15))</f>
        <v/>
      </c>
      <c r="AV17" s="53" t="str">
        <f aca="true">IF(OR(AS17="",OFFSET($E17,0,(AT17-1)*8)=""),"",IF(OR(AS17="NCR",AS17="DQ"),"L",IF(OR(OFFSET($E17,0,(AT17-1)*8)="NCR",OFFSET($E17,0,(AT17-1)*8)="DQ"),"W",IF(AS17=OFFSET($E17,0,(AT17-1)*8),"D",IF(AS17&gt;OFFSET($E17,0,(AT17-1)*8),"L","W")))))</f>
        <v/>
      </c>
      <c r="AW17" s="57" t="str">
        <f aca="false">IF(AV17="","",IF(AV17="D",1,IF(AV17="W",2,0)))</f>
        <v/>
      </c>
      <c r="AX17" s="59" t="str">
        <f aca="false">IF(AW17="","",SUM(AW$7:AW17))</f>
        <v/>
      </c>
    </row>
    <row r="18" customFormat="false" ht="12.75" hidden="false" customHeight="true" outlineLevel="0" collapsed="false">
      <c r="A18" s="8"/>
      <c r="B18" s="47"/>
      <c r="C18" s="48"/>
      <c r="D18" s="49" t="str">
        <f aca="true">IF(OR(OFFSET($F$30,0,(F$4-1)*8),Scores!$H$1&lt;$C17),"",OFFSET(Scores!$D$22,(F$4-1)*2,($C17-1)*2))</f>
        <v/>
      </c>
      <c r="E18" s="50"/>
      <c r="F18" s="51"/>
      <c r="G18" s="52"/>
      <c r="H18" s="53" t="str">
        <f aca="false">IF(E18="","",IF(E18="NCR","L",IF(L18="","",IF(L18="NCR","W",IF(E18=L18,"D",IF(E18&lt;L18,"L","W"))))))</f>
        <v/>
      </c>
      <c r="I18" s="54"/>
      <c r="J18" s="55"/>
      <c r="K18" s="56"/>
      <c r="L18" s="49" t="str">
        <f aca="true">IF(OR(OFFSET($F$30,0,(N$4-1)*8),Scores!$H$1&lt;$C17),"",OFFSET(Scores!$D$22,(N$4-1)*2,($C17-1)*2))</f>
        <v/>
      </c>
      <c r="M18" s="50"/>
      <c r="N18" s="51"/>
      <c r="O18" s="52"/>
      <c r="P18" s="53" t="str">
        <f aca="false">IF(M18="","",IF(M18="NCR","L",IF(T18="","",IF(T18="NCR","W",IF(M18=T18,"D",IF(M18&lt;T18,"L","W"))))))</f>
        <v/>
      </c>
      <c r="Q18" s="57"/>
      <c r="R18" s="59"/>
      <c r="S18" s="56"/>
      <c r="T18" s="49" t="str">
        <f aca="true">IF(OR(OFFSET($F$30,0,(V$4-1)*8),Scores!$H$1&lt;$C17),"",OFFSET(Scores!$D$22,(V$4-1)*2,($C17-1)*2))</f>
        <v/>
      </c>
      <c r="U18" s="50"/>
      <c r="V18" s="51"/>
      <c r="W18" s="52"/>
      <c r="X18" s="53" t="str">
        <f aca="false">IF(U18="","",IF(U18="NCR","L",IF(AB18="","",IF(AB18="NCR","W",IF(U18=AB18,"D",IF(U18&lt;AB18,"L","W"))))))</f>
        <v/>
      </c>
      <c r="Y18" s="57"/>
      <c r="Z18" s="59"/>
      <c r="AA18" s="58"/>
      <c r="AB18" s="49" t="str">
        <f aca="true">IF(OR(OFFSET($F$30,0,(AD$4-1)*8),Scores!$H$1&lt;$C17),"",OFFSET(Scores!$D$22,(AD$4-1)*2,($C17-1)*2))</f>
        <v/>
      </c>
      <c r="AC18" s="50"/>
      <c r="AD18" s="51"/>
      <c r="AE18" s="52"/>
      <c r="AF18" s="53" t="str">
        <f aca="false">IF(AC18="","",IF(AC18="NCR","L",IF(AJ18="","",IF(AJ18="NCR","W",IF(AC18=AJ18,"D",IF(AC18&lt;AJ18,"L","W"))))))</f>
        <v/>
      </c>
      <c r="AG18" s="57"/>
      <c r="AH18" s="60"/>
      <c r="AI18" s="56"/>
      <c r="AJ18" s="49" t="str">
        <f aca="true">IF(OR(OFFSET($F$30,0,(AL$4-1)*8),Scores!$H$1&lt;$C17),"",OFFSET(Scores!$D$22,(AL$4-1)*2,($C17-1)*2))</f>
        <v/>
      </c>
      <c r="AK18" s="50"/>
      <c r="AL18" s="51"/>
      <c r="AM18" s="52"/>
      <c r="AN18" s="53" t="str">
        <f aca="false">IF(AK18="","",IF(AK18="NCR","L",IF(AR18="","",IF(AR18="NCR","W",IF(AK18=AR18,"D",IF(AK18&lt;AR18,"L","W"))))))</f>
        <v/>
      </c>
      <c r="AO18" s="57"/>
      <c r="AP18" s="59"/>
      <c r="AQ18" s="56"/>
      <c r="AR18" s="49" t="str">
        <f aca="true">IF(OR(OFFSET($F$30,0,(AT$4-1)*8),Scores!$H$1&lt;$C17),"",OFFSET(Scores!$D$22,(AT$4-1)*2,($C17-1)*2))</f>
        <v/>
      </c>
      <c r="AS18" s="50"/>
      <c r="AT18" s="51"/>
      <c r="AU18" s="52"/>
      <c r="AV18" s="53" t="str">
        <f aca="false">IF(AS18="","",IF(AS18="NCR","L",IF(AZ18="","",IF(AZ18="NCR","W",IF(AS18=AZ18,"D",IF(AS18&lt;AZ18,"L","W"))))))</f>
        <v/>
      </c>
      <c r="AW18" s="57"/>
      <c r="AX18" s="59"/>
    </row>
    <row r="19" customFormat="false" ht="12.75" hidden="false" customHeight="true" outlineLevel="0" collapsed="false">
      <c r="A19" s="8"/>
      <c r="B19" s="47" t="n">
        <f aca="false">Scores!P17</f>
        <v>45677</v>
      </c>
      <c r="C19" s="48" t="n">
        <v>7</v>
      </c>
      <c r="D19" s="49" t="str">
        <f aca="true">IF(OR(OFFSET($F$30,0,(F$4-1)*8),Scores!$H$1&lt;$C19),"",OFFSET(Scores!$D$21,(F$4-1)*2,($C19-1)*2))</f>
        <v/>
      </c>
      <c r="E19" s="50" t="str">
        <f aca="true">IF(AND(Scores!$H$1&gt;=$C19,OFFSET($F$30,0,(F$4-1)*8)),IF(ISNUMBER(OFFSET($I$4,0,(F19-1)*8)),ROUND(OFFSET($I$4,0,(F19-1)*8),0),0),IF(D19="","",IF(D19="N","NCR",IF(D19="D","DQ",OFFSET(Scores!$E$21,(F$4-1)*2,($C19-1)*2)))))</f>
        <v/>
      </c>
      <c r="F19" s="51" t="n">
        <v>3</v>
      </c>
      <c r="G19" s="52" t="str">
        <f aca="false">IF(E19="","",IF(OR(E19="NCR",E19="DQ"),200,E19)+IF($C19=1,0,G17))</f>
        <v/>
      </c>
      <c r="H19" s="53" t="str">
        <f aca="true">IF(OR(E19="",OFFSET($E19,0,(F19-1)*8)=""),"",IF(OR(E19="NCR",E19="DQ"),"L",IF(OR(OFFSET($E19,0,(F19-1)*8)="NCR",OFFSET($E19,0,(F19-1)*8)="DQ"),"W",IF(E19=OFFSET($E19,0,(F19-1)*8),"D",IF(E19&gt;OFFSET($E19,0,(F19-1)*8),"L","W")))))</f>
        <v/>
      </c>
      <c r="I19" s="54" t="str">
        <f aca="false">IF(H19="","",IF(H19="D",1,IF(H19="W",2,0)))</f>
        <v/>
      </c>
      <c r="J19" s="55" t="str">
        <f aca="false">IF(I19="","",SUM(I$7:I19))</f>
        <v/>
      </c>
      <c r="K19" s="56"/>
      <c r="L19" s="49" t="str">
        <f aca="true">IF(OR(OFFSET($F$30,0,(N$4-1)*8),Scores!$H$1&lt;$C19),"",OFFSET(Scores!$D$21,(N$4-1)*2,($C19-1)*2))</f>
        <v/>
      </c>
      <c r="M19" s="50" t="str">
        <f aca="true">IF(AND(Scores!$H$1&gt;=$C19,OFFSET($F$30,0,(N$4-1)*8)),IF(ISNUMBER(OFFSET($I$4,0,(N19-1)*8)),ROUND(OFFSET($I$4,0,(N19-1)*8),0),0),IF(L19="","",IF(L19="N","NCR",IF(L19="D","DQ",OFFSET(Scores!$E$21,(N$4-1)*2,($C19-1)*2)))))</f>
        <v/>
      </c>
      <c r="N19" s="51" t="n">
        <v>4</v>
      </c>
      <c r="O19" s="52" t="str">
        <f aca="false">IF(M19="","",IF(OR(M19="NCR",M19="DQ"),200,M19)+IF($C19=1,0,O17))</f>
        <v/>
      </c>
      <c r="P19" s="53" t="str">
        <f aca="true">IF(OR(M19="",OFFSET($E19,0,(N19-1)*8)=""),"",IF(OR(M19="NCR",M19="DQ"),"L",IF(OR(OFFSET($E19,0,(N19-1)*8)="NCR",OFFSET($E19,0,(N19-1)*8)="DQ"),"W",IF(M19=OFFSET($E19,0,(N19-1)*8),"D",IF(M19&gt;OFFSET($E19,0,(N19-1)*8),"L","W")))))</f>
        <v/>
      </c>
      <c r="Q19" s="57" t="str">
        <f aca="false">IF(P19="","",IF(P19="D",1,IF(P19="W",2,0)))</f>
        <v/>
      </c>
      <c r="R19" s="59" t="str">
        <f aca="false">IF(Q19="","",SUM(Q$7:Q19))</f>
        <v/>
      </c>
      <c r="S19" s="56"/>
      <c r="T19" s="49" t="str">
        <f aca="true">IF(OR(OFFSET($F$30,0,(V$4-1)*8),Scores!$H$1&lt;$C19),"",OFFSET(Scores!$D$21,(V$4-1)*2,($C19-1)*2))</f>
        <v/>
      </c>
      <c r="U19" s="50" t="str">
        <f aca="true">IF(AND(Scores!$H$1&gt;=$C19,OFFSET($F$30,0,(V$4-1)*8)),IF(ISNUMBER(OFFSET($I$4,0,(V19-1)*8)),ROUND(OFFSET($I$4,0,(V19-1)*8),0),0),IF(T19="","",IF(T19="N","NCR",IF(T19="D","DQ",OFFSET(Scores!$E$21,(V$4-1)*2,($C19-1)*2)))))</f>
        <v/>
      </c>
      <c r="V19" s="51" t="n">
        <v>1</v>
      </c>
      <c r="W19" s="52" t="str">
        <f aca="false">IF(U19="","",IF(OR(U19="NCR",U19="DQ"),200,U19)+IF($C19=1,0,W17))</f>
        <v/>
      </c>
      <c r="X19" s="53" t="str">
        <f aca="true">IF(OR(U19="",OFFSET($E19,0,(V19-1)*8)=""),"",IF(OR(U19="NCR",U19="DQ"),"L",IF(OR(OFFSET($E19,0,(V19-1)*8)="NCR",OFFSET($E19,0,(V19-1)*8)="DQ"),"W",IF(U19=OFFSET($E19,0,(V19-1)*8),"D",IF(U19&gt;OFFSET($E19,0,(V19-1)*8),"L","W")))))</f>
        <v/>
      </c>
      <c r="Y19" s="57" t="str">
        <f aca="false">IF(X19="","",IF(X19="D",1,IF(X19="W",2,0)))</f>
        <v/>
      </c>
      <c r="Z19" s="59" t="str">
        <f aca="false">IF(Y19="","",SUM(Y$7:Y19))</f>
        <v/>
      </c>
      <c r="AA19" s="58"/>
      <c r="AB19" s="49" t="str">
        <f aca="true">IF(OR(OFFSET($F$30,0,(AD$4-1)*8),Scores!$H$1&lt;$C19),"",OFFSET(Scores!$D$21,(AD$4-1)*2,($C19-1)*2))</f>
        <v/>
      </c>
      <c r="AC19" s="50" t="str">
        <f aca="true">IF(AND(Scores!$H$1&gt;=$C19,OFFSET($F$30,0,(AD$4-1)*8)),IF(ISNUMBER(OFFSET($I$4,0,(AD19-1)*8)),ROUND(OFFSET($I$4,0,(AD19-1)*8),0),0),IF(AB19="","",IF(AB19="N","NCR",IF(AB19="D","DQ",OFFSET(Scores!$E$21,(AD$4-1)*2,($C19-1)*2)))))</f>
        <v/>
      </c>
      <c r="AD19" s="51" t="n">
        <v>2</v>
      </c>
      <c r="AE19" s="52" t="str">
        <f aca="false">IF(AC19="","",IF(OR(AC19="NCR",AC19="DQ"),200,AC19)+IF($C19=1,0,AE17))</f>
        <v/>
      </c>
      <c r="AF19" s="53" t="str">
        <f aca="true">IF(OR(AC19="",OFFSET($E19,0,(AD19-1)*8)=""),"",IF(OR(AC19="NCR",AC19="DQ"),"L",IF(OR(OFFSET($E19,0,(AD19-1)*8)="NCR",OFFSET($E19,0,(AD19-1)*8)="DQ"),"W",IF(AC19=OFFSET($E19,0,(AD19-1)*8),"D",IF(AC19&gt;OFFSET($E19,0,(AD19-1)*8),"L","W")))))</f>
        <v/>
      </c>
      <c r="AG19" s="57" t="str">
        <f aca="false">IF(AF19="","",IF(AF19="D",1,IF(AF19="W",2,0)))</f>
        <v/>
      </c>
      <c r="AH19" s="60" t="str">
        <f aca="false">IF(AG19="","",SUM(AG$7:AG19))</f>
        <v/>
      </c>
      <c r="AI19" s="56"/>
      <c r="AJ19" s="49" t="str">
        <f aca="true">IF(OR(OFFSET($F$30,0,(AL$4-1)*8),Scores!$H$1&lt;$C19),"",OFFSET(Scores!$D$21,(AL$4-1)*2,($C19-1)*2))</f>
        <v/>
      </c>
      <c r="AK19" s="50" t="str">
        <f aca="true">IF(AND(Scores!$H$1&gt;=$C19,OFFSET($F$30,0,(AL$4-1)*8)),IF(ISNUMBER(OFFSET($I$4,0,(AL19-1)*8)),ROUND(OFFSET($I$4,0,(AL19-1)*8),0),0),IF(AJ19="","",IF(AJ19="N","NCR",IF(AJ19="D","DQ",OFFSET(Scores!$E$21,(AL$4-1)*2,($C19-1)*2)))))</f>
        <v/>
      </c>
      <c r="AL19" s="51" t="n">
        <v>6</v>
      </c>
      <c r="AM19" s="52" t="str">
        <f aca="false">IF(AK19="","",IF(OR(AK19="NCR",AK19="DQ"),200,AK19)+IF($C19=1,0,AM17))</f>
        <v/>
      </c>
      <c r="AN19" s="53" t="str">
        <f aca="true">IF(OR(AK19="",OFFSET($E19,0,(AL19-1)*8)=""),"",IF(OR(AK19="NCR",AK19="DQ"),"L",IF(OR(OFFSET($E19,0,(AL19-1)*8)="NCR",OFFSET($E19,0,(AL19-1)*8)="DQ"),"W",IF(AK19=OFFSET($E19,0,(AL19-1)*8),"D",IF(AK19&gt;OFFSET($E19,0,(AL19-1)*8),"L","W")))))</f>
        <v/>
      </c>
      <c r="AO19" s="57" t="str">
        <f aca="false">IF(AN19="","",IF(AN19="D",1,IF(AN19="W",2,0)))</f>
        <v/>
      </c>
      <c r="AP19" s="59" t="str">
        <f aca="false">IF(AO19="","",SUM(AO$7:AO19))</f>
        <v/>
      </c>
      <c r="AQ19" s="56"/>
      <c r="AR19" s="49" t="str">
        <f aca="true">IF(OR(OFFSET($F$30,0,(AT$4-1)*8),Scores!$H$1&lt;$C19),"",OFFSET(Scores!$D$21,(AT$4-1)*2,($C19-1)*2))</f>
        <v/>
      </c>
      <c r="AS19" s="50" t="str">
        <f aca="true">IF(AND(Scores!$H$1&gt;=$C19,OFFSET($F$30,0,(AT$4-1)*8)),IF(ISNUMBER(OFFSET($I$4,0,(AT19-1)*8)),ROUND(OFFSET($I$4,0,(AT19-1)*8),0),0),IF(AR19="","",IF(AR19="N","NCR",IF(AR19="D","DQ",OFFSET(Scores!$E$21,(AT$4-1)*2,($C19-1)*2)))))</f>
        <v/>
      </c>
      <c r="AT19" s="51" t="n">
        <v>5</v>
      </c>
      <c r="AU19" s="52" t="str">
        <f aca="false">IF(AS19="","",IF(OR(AS19="NCR",AS19="DQ"),200,AS19)+IF($C19=1,0,AU17))</f>
        <v/>
      </c>
      <c r="AV19" s="53" t="str">
        <f aca="true">IF(OR(AS19="",OFFSET($E19,0,(AT19-1)*8)=""),"",IF(OR(AS19="NCR",AS19="DQ"),"L",IF(OR(OFFSET($E19,0,(AT19-1)*8)="NCR",OFFSET($E19,0,(AT19-1)*8)="DQ"),"W",IF(AS19=OFFSET($E19,0,(AT19-1)*8),"D",IF(AS19&gt;OFFSET($E19,0,(AT19-1)*8),"L","W")))))</f>
        <v/>
      </c>
      <c r="AW19" s="57" t="str">
        <f aca="false">IF(AV19="","",IF(AV19="D",1,IF(AV19="W",2,0)))</f>
        <v/>
      </c>
      <c r="AX19" s="59" t="str">
        <f aca="false">IF(AW19="","",SUM(AW$7:AW19))</f>
        <v/>
      </c>
    </row>
    <row r="20" customFormat="false" ht="12.75" hidden="false" customHeight="true" outlineLevel="0" collapsed="false">
      <c r="A20" s="8"/>
      <c r="B20" s="47"/>
      <c r="C20" s="48"/>
      <c r="D20" s="49" t="str">
        <f aca="true">IF(OR(OFFSET($F$30,0,(F$4-1)*8),Scores!$H$1&lt;$C19),"",OFFSET(Scores!$D$22,(F$4-1)*2,($C19-1)*2))</f>
        <v/>
      </c>
      <c r="E20" s="50"/>
      <c r="F20" s="51"/>
      <c r="G20" s="52"/>
      <c r="H20" s="53" t="str">
        <f aca="false">IF(E20="","",IF(E20="NCR","L",IF(L20="","",IF(L20="NCR","W",IF(E20=L20,"D",IF(E20&lt;L20,"L","W"))))))</f>
        <v/>
      </c>
      <c r="I20" s="54"/>
      <c r="J20" s="55"/>
      <c r="K20" s="56"/>
      <c r="L20" s="49" t="str">
        <f aca="true">IF(OR(OFFSET($F$30,0,(N$4-1)*8),Scores!$H$1&lt;$C19),"",OFFSET(Scores!$D$22,(N$4-1)*2,($C19-1)*2))</f>
        <v/>
      </c>
      <c r="M20" s="50"/>
      <c r="N20" s="51"/>
      <c r="O20" s="52"/>
      <c r="P20" s="53" t="str">
        <f aca="false">IF(M20="","",IF(M20="NCR","L",IF(T20="","",IF(T20="NCR","W",IF(M20=T20,"D",IF(M20&lt;T20,"L","W"))))))</f>
        <v/>
      </c>
      <c r="Q20" s="57"/>
      <c r="R20" s="59"/>
      <c r="S20" s="56"/>
      <c r="T20" s="49" t="str">
        <f aca="true">IF(OR(OFFSET($F$30,0,(V$4-1)*8),Scores!$H$1&lt;$C19),"",OFFSET(Scores!$D$22,(V$4-1)*2,($C19-1)*2))</f>
        <v/>
      </c>
      <c r="U20" s="50"/>
      <c r="V20" s="51"/>
      <c r="W20" s="52"/>
      <c r="X20" s="53" t="str">
        <f aca="false">IF(U20="","",IF(U20="NCR","L",IF(AB20="","",IF(AB20="NCR","W",IF(U20=AB20,"D",IF(U20&lt;AB20,"L","W"))))))</f>
        <v/>
      </c>
      <c r="Y20" s="57"/>
      <c r="Z20" s="59"/>
      <c r="AA20" s="58"/>
      <c r="AB20" s="49" t="str">
        <f aca="true">IF(OR(OFFSET($F$30,0,(AD$4-1)*8),Scores!$H$1&lt;$C19),"",OFFSET(Scores!$D$22,(AD$4-1)*2,($C19-1)*2))</f>
        <v/>
      </c>
      <c r="AC20" s="50"/>
      <c r="AD20" s="51"/>
      <c r="AE20" s="52"/>
      <c r="AF20" s="53" t="str">
        <f aca="false">IF(AC20="","",IF(AC20="NCR","L",IF(AJ20="","",IF(AJ20="NCR","W",IF(AC20=AJ20,"D",IF(AC20&lt;AJ20,"L","W"))))))</f>
        <v/>
      </c>
      <c r="AG20" s="57"/>
      <c r="AH20" s="60"/>
      <c r="AI20" s="56"/>
      <c r="AJ20" s="49" t="str">
        <f aca="true">IF(OR(OFFSET($F$30,0,(AL$4-1)*8),Scores!$H$1&lt;$C19),"",OFFSET(Scores!$D$22,(AL$4-1)*2,($C19-1)*2))</f>
        <v/>
      </c>
      <c r="AK20" s="50"/>
      <c r="AL20" s="51"/>
      <c r="AM20" s="52"/>
      <c r="AN20" s="53" t="str">
        <f aca="false">IF(AK20="","",IF(AK20="NCR","L",IF(AR20="","",IF(AR20="NCR","W",IF(AK20=AR20,"D",IF(AK20&lt;AR20,"L","W"))))))</f>
        <v/>
      </c>
      <c r="AO20" s="57"/>
      <c r="AP20" s="59"/>
      <c r="AQ20" s="56"/>
      <c r="AR20" s="49" t="str">
        <f aca="true">IF(OR(OFFSET($F$30,0,(AT$4-1)*8),Scores!$H$1&lt;$C19),"",OFFSET(Scores!$D$22,(AT$4-1)*2,($C19-1)*2))</f>
        <v/>
      </c>
      <c r="AS20" s="50"/>
      <c r="AT20" s="51"/>
      <c r="AU20" s="52"/>
      <c r="AV20" s="53" t="str">
        <f aca="false">IF(AS20="","",IF(AS20="NCR","L",IF(AZ20="","",IF(AZ20="NCR","W",IF(AS20=AZ20,"D",IF(AS20&lt;AZ20,"L","W"))))))</f>
        <v/>
      </c>
      <c r="AW20" s="57"/>
      <c r="AX20" s="59"/>
    </row>
    <row r="21" customFormat="false" ht="12.75" hidden="false" customHeight="true" outlineLevel="0" collapsed="false">
      <c r="A21" s="8"/>
      <c r="B21" s="47" t="n">
        <f aca="false">Scores!R17</f>
        <v>45691</v>
      </c>
      <c r="C21" s="48" t="n">
        <v>8</v>
      </c>
      <c r="D21" s="49" t="str">
        <f aca="true">IF(OR(OFFSET($F$30,0,(F$4-1)*8),Scores!$H$1&lt;$C21),"",OFFSET(Scores!$D$21,(F$4-1)*2,($C21-1)*2))</f>
        <v/>
      </c>
      <c r="E21" s="50" t="str">
        <f aca="true">IF(AND(Scores!$H$1&gt;=$C21,OFFSET($F$30,0,(F$4-1)*8)),IF(ISNUMBER(OFFSET($I$4,0,(F21-1)*8)),ROUND(OFFSET($I$4,0,(F21-1)*8),0),0),IF(D21="","",IF(D21="N","NCR",IF(D21="D","DQ",OFFSET(Scores!$E$21,(F$4-1)*2,($C21-1)*2)))))</f>
        <v/>
      </c>
      <c r="F21" s="51" t="n">
        <v>4</v>
      </c>
      <c r="G21" s="52" t="str">
        <f aca="false">IF(E21="","",IF(OR(E21="NCR",E21="DQ"),200,E21)+IF($C21=1,0,G19))</f>
        <v/>
      </c>
      <c r="H21" s="53" t="str">
        <f aca="true">IF(OR(E21="",OFFSET($E21,0,(F21-1)*8)=""),"",IF(OR(E21="NCR",E21="DQ"),"L",IF(OR(OFFSET($E21,0,(F21-1)*8)="NCR",OFFSET($E21,0,(F21-1)*8)="DQ"),"W",IF(E21=OFFSET($E21,0,(F21-1)*8),"D",IF(E21&gt;OFFSET($E21,0,(F21-1)*8),"L","W")))))</f>
        <v/>
      </c>
      <c r="I21" s="54" t="str">
        <f aca="false">IF(H21="","",IF(H21="D",1,IF(H21="W",2,0)))</f>
        <v/>
      </c>
      <c r="J21" s="55" t="str">
        <f aca="false">IF(I21="","",SUM(I$7:I21))</f>
        <v/>
      </c>
      <c r="K21" s="56"/>
      <c r="L21" s="49" t="str">
        <f aca="true">IF(OR(OFFSET($F$30,0,(N$4-1)*8),Scores!$H$1&lt;$C21),"",OFFSET(Scores!$D$21,(N$4-1)*2,($C21-1)*2))</f>
        <v/>
      </c>
      <c r="M21" s="50" t="str">
        <f aca="true">IF(AND(Scores!$H$1&gt;=$C21,OFFSET($F$30,0,(N$4-1)*8)),IF(ISNUMBER(OFFSET($I$4,0,(N21-1)*8)),ROUND(OFFSET($I$4,0,(N21-1)*8),0),0),IF(L21="","",IF(L21="N","NCR",IF(L21="D","DQ",OFFSET(Scores!$E$21,(N$4-1)*2,($C21-1)*2)))))</f>
        <v/>
      </c>
      <c r="N21" s="51" t="n">
        <v>5</v>
      </c>
      <c r="O21" s="52" t="str">
        <f aca="false">IF(M21="","",IF(OR(M21="NCR",M21="DQ"),200,M21)+IF($C21=1,0,O19))</f>
        <v/>
      </c>
      <c r="P21" s="53" t="str">
        <f aca="true">IF(OR(M21="",OFFSET($E21,0,(N21-1)*8)=""),"",IF(OR(M21="NCR",M21="DQ"),"L",IF(OR(OFFSET($E21,0,(N21-1)*8)="NCR",OFFSET($E21,0,(N21-1)*8)="DQ"),"W",IF(M21=OFFSET($E21,0,(N21-1)*8),"D",IF(M21&gt;OFFSET($E21,0,(N21-1)*8),"L","W")))))</f>
        <v/>
      </c>
      <c r="Q21" s="57" t="str">
        <f aca="false">IF(P21="","",IF(P21="D",1,IF(P21="W",2,0)))</f>
        <v/>
      </c>
      <c r="R21" s="59" t="str">
        <f aca="false">IF(Q21="","",SUM(Q$7:Q21))</f>
        <v/>
      </c>
      <c r="S21" s="56"/>
      <c r="T21" s="49" t="str">
        <f aca="true">IF(OR(OFFSET($F$30,0,(V$4-1)*8),Scores!$H$1&lt;$C21),"",OFFSET(Scores!$D$21,(V$4-1)*2,($C21-1)*2))</f>
        <v/>
      </c>
      <c r="U21" s="50" t="str">
        <f aca="true">IF(AND(Scores!$H$1&gt;=$C21,OFFSET($F$30,0,(V$4-1)*8)),IF(ISNUMBER(OFFSET($I$4,0,(V21-1)*8)),ROUND(OFFSET($I$4,0,(V21-1)*8),0),0),IF(T21="","",IF(T21="N","NCR",IF(T21="D","DQ",OFFSET(Scores!$E$21,(V$4-1)*2,($C21-1)*2)))))</f>
        <v/>
      </c>
      <c r="V21" s="51" t="n">
        <v>6</v>
      </c>
      <c r="W21" s="52" t="str">
        <f aca="false">IF(U21="","",IF(OR(U21="NCR",U21="DQ"),200,U21)+IF($C21=1,0,W19))</f>
        <v/>
      </c>
      <c r="X21" s="53" t="str">
        <f aca="true">IF(OR(U21="",OFFSET($E21,0,(V21-1)*8)=""),"",IF(OR(U21="NCR",U21="DQ"),"L",IF(OR(OFFSET($E21,0,(V21-1)*8)="NCR",OFFSET($E21,0,(V21-1)*8)="DQ"),"W",IF(U21=OFFSET($E21,0,(V21-1)*8),"D",IF(U21&gt;OFFSET($E21,0,(V21-1)*8),"L","W")))))</f>
        <v/>
      </c>
      <c r="Y21" s="57" t="str">
        <f aca="false">IF(X21="","",IF(X21="D",1,IF(X21="W",2,0)))</f>
        <v/>
      </c>
      <c r="Z21" s="59" t="str">
        <f aca="false">IF(Y21="","",SUM(Y$7:Y21))</f>
        <v/>
      </c>
      <c r="AA21" s="58"/>
      <c r="AB21" s="49" t="str">
        <f aca="true">IF(OR(OFFSET($F$30,0,(AD$4-1)*8),Scores!$H$1&lt;$C21),"",OFFSET(Scores!$D$21,(AD$4-1)*2,($C21-1)*2))</f>
        <v/>
      </c>
      <c r="AC21" s="50" t="str">
        <f aca="true">IF(AND(Scores!$H$1&gt;=$C21,OFFSET($F$30,0,(AD$4-1)*8)),IF(ISNUMBER(OFFSET($I$4,0,(AD21-1)*8)),ROUND(OFFSET($I$4,0,(AD21-1)*8),0),0),IF(AB21="","",IF(AB21="N","NCR",IF(AB21="D","DQ",OFFSET(Scores!$E$21,(AD$4-1)*2,($C21-1)*2)))))</f>
        <v/>
      </c>
      <c r="AD21" s="51" t="n">
        <v>1</v>
      </c>
      <c r="AE21" s="52" t="str">
        <f aca="false">IF(AC21="","",IF(OR(AC21="NCR",AC21="DQ"),200,AC21)+IF($C21=1,0,AE19))</f>
        <v/>
      </c>
      <c r="AF21" s="53" t="str">
        <f aca="true">IF(OR(AC21="",OFFSET($E21,0,(AD21-1)*8)=""),"",IF(OR(AC21="NCR",AC21="DQ"),"L",IF(OR(OFFSET($E21,0,(AD21-1)*8)="NCR",OFFSET($E21,0,(AD21-1)*8)="DQ"),"W",IF(AC21=OFFSET($E21,0,(AD21-1)*8),"D",IF(AC21&gt;OFFSET($E21,0,(AD21-1)*8),"L","W")))))</f>
        <v/>
      </c>
      <c r="AG21" s="57" t="str">
        <f aca="false">IF(AF21="","",IF(AF21="D",1,IF(AF21="W",2,0)))</f>
        <v/>
      </c>
      <c r="AH21" s="60" t="str">
        <f aca="false">IF(AG21="","",SUM(AG$7:AG21))</f>
        <v/>
      </c>
      <c r="AI21" s="56"/>
      <c r="AJ21" s="49" t="str">
        <f aca="true">IF(OR(OFFSET($F$30,0,(AL$4-1)*8),Scores!$H$1&lt;$C21),"",OFFSET(Scores!$D$21,(AL$4-1)*2,($C21-1)*2))</f>
        <v/>
      </c>
      <c r="AK21" s="50" t="str">
        <f aca="true">IF(AND(Scores!$H$1&gt;=$C21,OFFSET($F$30,0,(AL$4-1)*8)),IF(ISNUMBER(OFFSET($I$4,0,(AL21-1)*8)),ROUND(OFFSET($I$4,0,(AL21-1)*8),0),0),IF(AJ21="","",IF(AJ21="N","NCR",IF(AJ21="D","DQ",OFFSET(Scores!$E$21,(AL$4-1)*2,($C21-1)*2)))))</f>
        <v/>
      </c>
      <c r="AL21" s="51" t="n">
        <v>2</v>
      </c>
      <c r="AM21" s="52" t="str">
        <f aca="false">IF(AK21="","",IF(OR(AK21="NCR",AK21="DQ"),200,AK21)+IF($C21=1,0,AM19))</f>
        <v/>
      </c>
      <c r="AN21" s="53" t="str">
        <f aca="true">IF(OR(AK21="",OFFSET($E21,0,(AL21-1)*8)=""),"",IF(OR(AK21="NCR",AK21="DQ"),"L",IF(OR(OFFSET($E21,0,(AL21-1)*8)="NCR",OFFSET($E21,0,(AL21-1)*8)="DQ"),"W",IF(AK21=OFFSET($E21,0,(AL21-1)*8),"D",IF(AK21&gt;OFFSET($E21,0,(AL21-1)*8),"L","W")))))</f>
        <v/>
      </c>
      <c r="AO21" s="57" t="str">
        <f aca="false">IF(AN21="","",IF(AN21="D",1,IF(AN21="W",2,0)))</f>
        <v/>
      </c>
      <c r="AP21" s="59" t="str">
        <f aca="false">IF(AO21="","",SUM(AO$7:AO21))</f>
        <v/>
      </c>
      <c r="AQ21" s="56"/>
      <c r="AR21" s="49" t="str">
        <f aca="true">IF(OR(OFFSET($F$30,0,(AT$4-1)*8),Scores!$H$1&lt;$C21),"",OFFSET(Scores!$D$21,(AT$4-1)*2,($C21-1)*2))</f>
        <v/>
      </c>
      <c r="AS21" s="50" t="str">
        <f aca="true">IF(AND(Scores!$H$1&gt;=$C21,OFFSET($F$30,0,(AT$4-1)*8)),IF(ISNUMBER(OFFSET($I$4,0,(AT21-1)*8)),ROUND(OFFSET($I$4,0,(AT21-1)*8),0),0),IF(AR21="","",IF(AR21="N","NCR",IF(AR21="D","DQ",OFFSET(Scores!$E$21,(AT$4-1)*2,($C21-1)*2)))))</f>
        <v/>
      </c>
      <c r="AT21" s="51" t="n">
        <v>3</v>
      </c>
      <c r="AU21" s="52" t="str">
        <f aca="false">IF(AS21="","",IF(OR(AS21="NCR",AS21="DQ"),200,AS21)+IF($C21=1,0,AU19))</f>
        <v/>
      </c>
      <c r="AV21" s="53" t="str">
        <f aca="true">IF(OR(AS21="",OFFSET($E21,0,(AT21-1)*8)=""),"",IF(OR(AS21="NCR",AS21="DQ"),"L",IF(OR(OFFSET($E21,0,(AT21-1)*8)="NCR",OFFSET($E21,0,(AT21-1)*8)="DQ"),"W",IF(AS21=OFFSET($E21,0,(AT21-1)*8),"D",IF(AS21&gt;OFFSET($E21,0,(AT21-1)*8),"L","W")))))</f>
        <v/>
      </c>
      <c r="AW21" s="57" t="str">
        <f aca="false">IF(AV21="","",IF(AV21="D",1,IF(AV21="W",2,0)))</f>
        <v/>
      </c>
      <c r="AX21" s="59" t="str">
        <f aca="false">IF(AW21="","",SUM(AW$7:AW21))</f>
        <v/>
      </c>
    </row>
    <row r="22" customFormat="false" ht="12.75" hidden="false" customHeight="true" outlineLevel="0" collapsed="false">
      <c r="A22" s="8"/>
      <c r="B22" s="47"/>
      <c r="C22" s="48"/>
      <c r="D22" s="49" t="str">
        <f aca="true">IF(OR(OFFSET($F$30,0,(F$4-1)*8),Scores!$H$1&lt;$C21),"",OFFSET(Scores!$D$22,(F$4-1)*2,($C21-1)*2))</f>
        <v/>
      </c>
      <c r="E22" s="50"/>
      <c r="F22" s="51"/>
      <c r="G22" s="52"/>
      <c r="H22" s="53" t="str">
        <f aca="false">IF(E22="","",IF(E22="NCR","L",IF(L22="","",IF(L22="NCR","W",IF(E22=L22,"D",IF(E22&lt;L22,"L","W"))))))</f>
        <v/>
      </c>
      <c r="I22" s="54"/>
      <c r="J22" s="55"/>
      <c r="K22" s="56"/>
      <c r="L22" s="49" t="str">
        <f aca="true">IF(OR(OFFSET($F$30,0,(N$4-1)*8),Scores!$H$1&lt;$C21),"",OFFSET(Scores!$D$22,(N$4-1)*2,($C21-1)*2))</f>
        <v/>
      </c>
      <c r="M22" s="50"/>
      <c r="N22" s="51"/>
      <c r="O22" s="52"/>
      <c r="P22" s="53" t="str">
        <f aca="false">IF(M22="","",IF(M22="NCR","L",IF(T22="","",IF(T22="NCR","W",IF(M22=T22,"D",IF(M22&lt;T22,"L","W"))))))</f>
        <v/>
      </c>
      <c r="Q22" s="57"/>
      <c r="R22" s="59"/>
      <c r="S22" s="56"/>
      <c r="T22" s="49" t="str">
        <f aca="true">IF(OR(OFFSET($F$30,0,(V$4-1)*8),Scores!$H$1&lt;$C21),"",OFFSET(Scores!$D$22,(V$4-1)*2,($C21-1)*2))</f>
        <v/>
      </c>
      <c r="U22" s="50"/>
      <c r="V22" s="51"/>
      <c r="W22" s="52"/>
      <c r="X22" s="53" t="str">
        <f aca="false">IF(U22="","",IF(U22="NCR","L",IF(AB22="","",IF(AB22="NCR","W",IF(U22=AB22,"D",IF(U22&lt;AB22,"L","W"))))))</f>
        <v/>
      </c>
      <c r="Y22" s="57"/>
      <c r="Z22" s="59"/>
      <c r="AA22" s="58"/>
      <c r="AB22" s="49" t="str">
        <f aca="true">IF(OR(OFFSET($F$30,0,(AD$4-1)*8),Scores!$H$1&lt;$C21),"",OFFSET(Scores!$D$22,(AD$4-1)*2,($C21-1)*2))</f>
        <v/>
      </c>
      <c r="AC22" s="50"/>
      <c r="AD22" s="51"/>
      <c r="AE22" s="52"/>
      <c r="AF22" s="53" t="str">
        <f aca="false">IF(AC22="","",IF(AC22="NCR","L",IF(AJ22="","",IF(AJ22="NCR","W",IF(AC22=AJ22,"D",IF(AC22&lt;AJ22,"L","W"))))))</f>
        <v/>
      </c>
      <c r="AG22" s="57"/>
      <c r="AH22" s="60"/>
      <c r="AI22" s="56"/>
      <c r="AJ22" s="49" t="str">
        <f aca="true">IF(OR(OFFSET($F$30,0,(AL$4-1)*8),Scores!$H$1&lt;$C21),"",OFFSET(Scores!$D$22,(AL$4-1)*2,($C21-1)*2))</f>
        <v/>
      </c>
      <c r="AK22" s="50"/>
      <c r="AL22" s="51"/>
      <c r="AM22" s="52"/>
      <c r="AN22" s="53" t="str">
        <f aca="false">IF(AK22="","",IF(AK22="NCR","L",IF(AR22="","",IF(AR22="NCR","W",IF(AK22=AR22,"D",IF(AK22&lt;AR22,"L","W"))))))</f>
        <v/>
      </c>
      <c r="AO22" s="57"/>
      <c r="AP22" s="59"/>
      <c r="AQ22" s="56"/>
      <c r="AR22" s="49" t="str">
        <f aca="true">IF(OR(OFFSET($F$30,0,(AT$4-1)*8),Scores!$H$1&lt;$C21),"",OFFSET(Scores!$D$22,(AT$4-1)*2,($C21-1)*2))</f>
        <v/>
      </c>
      <c r="AS22" s="50"/>
      <c r="AT22" s="51"/>
      <c r="AU22" s="52"/>
      <c r="AV22" s="53" t="str">
        <f aca="false">IF(AS22="","",IF(AS22="NCR","L",IF(AZ22="","",IF(AZ22="NCR","W",IF(AS22=AZ22,"D",IF(AS22&lt;AZ22,"L","W"))))))</f>
        <v/>
      </c>
      <c r="AW22" s="57"/>
      <c r="AX22" s="59"/>
    </row>
    <row r="23" customFormat="false" ht="12.75" hidden="false" customHeight="true" outlineLevel="0" collapsed="false">
      <c r="A23" s="8"/>
      <c r="B23" s="47" t="n">
        <f aca="false">Scores!T17</f>
        <v>45705</v>
      </c>
      <c r="C23" s="48" t="n">
        <v>9</v>
      </c>
      <c r="D23" s="49" t="str">
        <f aca="true">IF(OR(OFFSET($F$30,0,(F$4-1)*8),Scores!$H$1&lt;$C23),"",OFFSET(Scores!$D$21,(F$4-1)*2,($C23-1)*2))</f>
        <v/>
      </c>
      <c r="E23" s="50" t="str">
        <f aca="true">IF(AND(Scores!$H$1&gt;=$C23,OFFSET($F$30,0,(F$4-1)*8)),IF(ISNUMBER(OFFSET($I$4,0,(F23-1)*8)),ROUND(OFFSET($I$4,0,(F23-1)*8),0),0),IF(D23="","",IF(D23="N","NCR",IF(D23="D","DQ",OFFSET(Scores!$E$21,(F$4-1)*2,($C23-1)*2)))))</f>
        <v/>
      </c>
      <c r="F23" s="51" t="n">
        <v>5</v>
      </c>
      <c r="G23" s="52" t="str">
        <f aca="false">IF(E23="","",IF(OR(E23="NCR",E23="DQ"),200,E23)+IF($C23=1,0,G21))</f>
        <v/>
      </c>
      <c r="H23" s="53" t="str">
        <f aca="true">IF(OR(E23="",OFFSET($E23,0,(F23-1)*8)=""),"",IF(OR(E23="NCR",E23="DQ"),"L",IF(OR(OFFSET($E23,0,(F23-1)*8)="NCR",OFFSET($E23,0,(F23-1)*8)="DQ"),"W",IF(E23=OFFSET($E23,0,(F23-1)*8),"D",IF(E23&gt;OFFSET($E23,0,(F23-1)*8),"L","W")))))</f>
        <v/>
      </c>
      <c r="I23" s="54" t="str">
        <f aca="false">IF(H23="","",IF(H23="D",1,IF(H23="W",2,0)))</f>
        <v/>
      </c>
      <c r="J23" s="55" t="str">
        <f aca="false">IF(I23="","",SUM(I$7:I23))</f>
        <v/>
      </c>
      <c r="K23" s="56"/>
      <c r="L23" s="49" t="str">
        <f aca="true">IF(OR(OFFSET($F$30,0,(N$4-1)*8),Scores!$H$1&lt;$C23),"",OFFSET(Scores!$D$21,(N$4-1)*2,($C23-1)*2))</f>
        <v/>
      </c>
      <c r="M23" s="50" t="str">
        <f aca="true">IF(AND(Scores!$H$1&gt;=$C23,OFFSET($F$30,0,(N$4-1)*8)),IF(ISNUMBER(OFFSET($I$4,0,(N23-1)*8)),ROUND(OFFSET($I$4,0,(N23-1)*8),0),0),IF(L23="","",IF(L23="N","NCR",IF(L23="D","DQ",OFFSET(Scores!$E$21,(N$4-1)*2,($C23-1)*2)))))</f>
        <v/>
      </c>
      <c r="N23" s="51" t="n">
        <v>6</v>
      </c>
      <c r="O23" s="52" t="str">
        <f aca="false">IF(M23="","",IF(OR(M23="NCR",M23="DQ"),200,M23)+IF($C23=1,0,O21))</f>
        <v/>
      </c>
      <c r="P23" s="53" t="str">
        <f aca="true">IF(OR(M23="",OFFSET($E23,0,(N23-1)*8)=""),"",IF(OR(M23="NCR",M23="DQ"),"L",IF(OR(OFFSET($E23,0,(N23-1)*8)="NCR",OFFSET($E23,0,(N23-1)*8)="DQ"),"W",IF(M23=OFFSET($E23,0,(N23-1)*8),"D",IF(M23&gt;OFFSET($E23,0,(N23-1)*8),"L","W")))))</f>
        <v/>
      </c>
      <c r="Q23" s="57" t="str">
        <f aca="false">IF(P23="","",IF(P23="D",1,IF(P23="W",2,0)))</f>
        <v/>
      </c>
      <c r="R23" s="59" t="str">
        <f aca="false">IF(Q23="","",SUM(Q$7:Q23))</f>
        <v/>
      </c>
      <c r="S23" s="56"/>
      <c r="T23" s="49" t="str">
        <f aca="true">IF(OR(OFFSET($F$30,0,(V$4-1)*8),Scores!$H$1&lt;$C23),"",OFFSET(Scores!$D$21,(V$4-1)*2,($C23-1)*2))</f>
        <v/>
      </c>
      <c r="U23" s="50" t="str">
        <f aca="true">IF(AND(Scores!$H$1&gt;=$C23,OFFSET($F$30,0,(V$4-1)*8)),IF(ISNUMBER(OFFSET($I$4,0,(V23-1)*8)),ROUND(OFFSET($I$4,0,(V23-1)*8),0),0),IF(T23="","",IF(T23="N","NCR",IF(T23="D","DQ",OFFSET(Scores!$E$21,(V$4-1)*2,($C23-1)*2)))))</f>
        <v/>
      </c>
      <c r="V23" s="51" t="n">
        <v>4</v>
      </c>
      <c r="W23" s="52" t="str">
        <f aca="false">IF(U23="","",IF(OR(U23="NCR",U23="DQ"),200,U23)+IF($C23=1,0,W21))</f>
        <v/>
      </c>
      <c r="X23" s="53" t="str">
        <f aca="true">IF(OR(U23="",OFFSET($E23,0,(V23-1)*8)=""),"",IF(OR(U23="NCR",U23="DQ"),"L",IF(OR(OFFSET($E23,0,(V23-1)*8)="NCR",OFFSET($E23,0,(V23-1)*8)="DQ"),"W",IF(U23=OFFSET($E23,0,(V23-1)*8),"D",IF(U23&gt;OFFSET($E23,0,(V23-1)*8),"L","W")))))</f>
        <v/>
      </c>
      <c r="Y23" s="57" t="str">
        <f aca="false">IF(X23="","",IF(X23="D",1,IF(X23="W",2,0)))</f>
        <v/>
      </c>
      <c r="Z23" s="59" t="str">
        <f aca="false">IF(Y23="","",SUM(Y$7:Y23))</f>
        <v/>
      </c>
      <c r="AA23" s="58"/>
      <c r="AB23" s="49" t="str">
        <f aca="true">IF(OR(OFFSET($F$30,0,(AD$4-1)*8),Scores!$H$1&lt;$C23),"",OFFSET(Scores!$D$21,(AD$4-1)*2,($C23-1)*2))</f>
        <v/>
      </c>
      <c r="AC23" s="50" t="str">
        <f aca="true">IF(AND(Scores!$H$1&gt;=$C23,OFFSET($F$30,0,(AD$4-1)*8)),IF(ISNUMBER(OFFSET($I$4,0,(AD23-1)*8)),ROUND(OFFSET($I$4,0,(AD23-1)*8),0),0),IF(AB23="","",IF(AB23="N","NCR",IF(AB23="D","DQ",OFFSET(Scores!$E$21,(AD$4-1)*2,($C23-1)*2)))))</f>
        <v/>
      </c>
      <c r="AD23" s="51" t="n">
        <v>3</v>
      </c>
      <c r="AE23" s="52" t="str">
        <f aca="false">IF(AC23="","",IF(OR(AC23="NCR",AC23="DQ"),200,AC23)+IF($C23=1,0,AE21))</f>
        <v/>
      </c>
      <c r="AF23" s="53" t="str">
        <f aca="true">IF(OR(AC23="",OFFSET($E23,0,(AD23-1)*8)=""),"",IF(OR(AC23="NCR",AC23="DQ"),"L",IF(OR(OFFSET($E23,0,(AD23-1)*8)="NCR",OFFSET($E23,0,(AD23-1)*8)="DQ"),"W",IF(AC23=OFFSET($E23,0,(AD23-1)*8),"D",IF(AC23&gt;OFFSET($E23,0,(AD23-1)*8),"L","W")))))</f>
        <v/>
      </c>
      <c r="AG23" s="57" t="str">
        <f aca="false">IF(AF23="","",IF(AF23="D",1,IF(AF23="W",2,0)))</f>
        <v/>
      </c>
      <c r="AH23" s="60" t="str">
        <f aca="false">IF(AG23="","",SUM(AG$7:AG23))</f>
        <v/>
      </c>
      <c r="AI23" s="56"/>
      <c r="AJ23" s="49" t="str">
        <f aca="true">IF(OR(OFFSET($F$30,0,(AL$4-1)*8),Scores!$H$1&lt;$C23),"",OFFSET(Scores!$D$21,(AL$4-1)*2,($C23-1)*2))</f>
        <v/>
      </c>
      <c r="AK23" s="50" t="str">
        <f aca="true">IF(AND(Scores!$H$1&gt;=$C23,OFFSET($F$30,0,(AL$4-1)*8)),IF(ISNUMBER(OFFSET($I$4,0,(AL23-1)*8)),ROUND(OFFSET($I$4,0,(AL23-1)*8),0),0),IF(AJ23="","",IF(AJ23="N","NCR",IF(AJ23="D","DQ",OFFSET(Scores!$E$21,(AL$4-1)*2,($C23-1)*2)))))</f>
        <v/>
      </c>
      <c r="AL23" s="51" t="n">
        <v>1</v>
      </c>
      <c r="AM23" s="52" t="str">
        <f aca="false">IF(AK23="","",IF(OR(AK23="NCR",AK23="DQ"),200,AK23)+IF($C23=1,0,AM21))</f>
        <v/>
      </c>
      <c r="AN23" s="53" t="str">
        <f aca="true">IF(OR(AK23="",OFFSET($E23,0,(AL23-1)*8)=""),"",IF(OR(AK23="NCR",AK23="DQ"),"L",IF(OR(OFFSET($E23,0,(AL23-1)*8)="NCR",OFFSET($E23,0,(AL23-1)*8)="DQ"),"W",IF(AK23=OFFSET($E23,0,(AL23-1)*8),"D",IF(AK23&gt;OFFSET($E23,0,(AL23-1)*8),"L","W")))))</f>
        <v/>
      </c>
      <c r="AO23" s="57" t="str">
        <f aca="false">IF(AN23="","",IF(AN23="D",1,IF(AN23="W",2,0)))</f>
        <v/>
      </c>
      <c r="AP23" s="59" t="str">
        <f aca="false">IF(AO23="","",SUM(AO$7:AO23))</f>
        <v/>
      </c>
      <c r="AQ23" s="56"/>
      <c r="AR23" s="49" t="str">
        <f aca="true">IF(OR(OFFSET($F$30,0,(AT$4-1)*8),Scores!$H$1&lt;$C23),"",OFFSET(Scores!$D$21,(AT$4-1)*2,($C23-1)*2))</f>
        <v/>
      </c>
      <c r="AS23" s="50" t="str">
        <f aca="true">IF(AND(Scores!$H$1&gt;=$C23,OFFSET($F$30,0,(AT$4-1)*8)),IF(ISNUMBER(OFFSET($I$4,0,(AT23-1)*8)),ROUND(OFFSET($I$4,0,(AT23-1)*8),0),0),IF(AR23="","",IF(AR23="N","NCR",IF(AR23="D","DQ",OFFSET(Scores!$E$21,(AT$4-1)*2,($C23-1)*2)))))</f>
        <v/>
      </c>
      <c r="AT23" s="51" t="n">
        <v>2</v>
      </c>
      <c r="AU23" s="52" t="str">
        <f aca="false">IF(AS23="","",IF(OR(AS23="NCR",AS23="DQ"),200,AS23)+IF($C23=1,0,AU21))</f>
        <v/>
      </c>
      <c r="AV23" s="53" t="str">
        <f aca="true">IF(OR(AS23="",OFFSET($E23,0,(AT23-1)*8)=""),"",IF(OR(AS23="NCR",AS23="DQ"),"L",IF(OR(OFFSET($E23,0,(AT23-1)*8)="NCR",OFFSET($E23,0,(AT23-1)*8)="DQ"),"W",IF(AS23=OFFSET($E23,0,(AT23-1)*8),"D",IF(AS23&gt;OFFSET($E23,0,(AT23-1)*8),"L","W")))))</f>
        <v/>
      </c>
      <c r="AW23" s="57" t="str">
        <f aca="false">IF(AV23="","",IF(AV23="D",1,IF(AV23="W",2,0)))</f>
        <v/>
      </c>
      <c r="AX23" s="59" t="str">
        <f aca="false">IF(AW23="","",SUM(AW$7:AW23))</f>
        <v/>
      </c>
    </row>
    <row r="24" customFormat="false" ht="12.75" hidden="false" customHeight="true" outlineLevel="0" collapsed="false">
      <c r="A24" s="8"/>
      <c r="B24" s="47"/>
      <c r="C24" s="48"/>
      <c r="D24" s="49" t="str">
        <f aca="true">IF(OR(OFFSET($F$30,0,(F$4-1)*8),Scores!$H$1&lt;$C23),"",OFFSET(Scores!$D$22,(F$4-1)*2,($C23-1)*2))</f>
        <v/>
      </c>
      <c r="E24" s="50"/>
      <c r="F24" s="51"/>
      <c r="G24" s="52"/>
      <c r="H24" s="53" t="str">
        <f aca="false">IF(E24="","",IF(E24="NCR","L",IF(L24="","",IF(L24="NCR","W",IF(E24=L24,"D",IF(E24&lt;L24,"L","W"))))))</f>
        <v/>
      </c>
      <c r="I24" s="54"/>
      <c r="J24" s="55"/>
      <c r="K24" s="56"/>
      <c r="L24" s="49" t="str">
        <f aca="true">IF(OR(OFFSET($F$30,0,(N$4-1)*8),Scores!$H$1&lt;$C23),"",OFFSET(Scores!$D$22,(N$4-1)*2,($C23-1)*2))</f>
        <v/>
      </c>
      <c r="M24" s="50"/>
      <c r="N24" s="51"/>
      <c r="O24" s="52"/>
      <c r="P24" s="53" t="str">
        <f aca="false">IF(M24="","",IF(M24="NCR","L",IF(T24="","",IF(T24="NCR","W",IF(M24=T24,"D",IF(M24&lt;T24,"L","W"))))))</f>
        <v/>
      </c>
      <c r="Q24" s="57"/>
      <c r="R24" s="59"/>
      <c r="S24" s="56"/>
      <c r="T24" s="49" t="str">
        <f aca="true">IF(OR(OFFSET($F$30,0,(V$4-1)*8),Scores!$H$1&lt;$C23),"",OFFSET(Scores!$D$22,(V$4-1)*2,($C23-1)*2))</f>
        <v/>
      </c>
      <c r="U24" s="50"/>
      <c r="V24" s="51"/>
      <c r="W24" s="52"/>
      <c r="X24" s="53" t="str">
        <f aca="false">IF(U24="","",IF(U24="NCR","L",IF(AB24="","",IF(AB24="NCR","W",IF(U24=AB24,"D",IF(U24&lt;AB24,"L","W"))))))</f>
        <v/>
      </c>
      <c r="Y24" s="57"/>
      <c r="Z24" s="59"/>
      <c r="AA24" s="58"/>
      <c r="AB24" s="49" t="str">
        <f aca="true">IF(OR(OFFSET($F$30,0,(AD$4-1)*8),Scores!$H$1&lt;$C23),"",OFFSET(Scores!$D$22,(AD$4-1)*2,($C23-1)*2))</f>
        <v/>
      </c>
      <c r="AC24" s="50"/>
      <c r="AD24" s="51"/>
      <c r="AE24" s="52"/>
      <c r="AF24" s="53" t="str">
        <f aca="false">IF(AC24="","",IF(AC24="NCR","L",IF(AJ24="","",IF(AJ24="NCR","W",IF(AC24=AJ24,"D",IF(AC24&lt;AJ24,"L","W"))))))</f>
        <v/>
      </c>
      <c r="AG24" s="57"/>
      <c r="AH24" s="60"/>
      <c r="AI24" s="56"/>
      <c r="AJ24" s="49" t="str">
        <f aca="true">IF(OR(OFFSET($F$30,0,(AL$4-1)*8),Scores!$H$1&lt;$C23),"",OFFSET(Scores!$D$22,(AL$4-1)*2,($C23-1)*2))</f>
        <v/>
      </c>
      <c r="AK24" s="50"/>
      <c r="AL24" s="51"/>
      <c r="AM24" s="52"/>
      <c r="AN24" s="53" t="str">
        <f aca="false">IF(AK24="","",IF(AK24="NCR","L",IF(AR24="","",IF(AR24="NCR","W",IF(AK24=AR24,"D",IF(AK24&lt;AR24,"L","W"))))))</f>
        <v/>
      </c>
      <c r="AO24" s="57"/>
      <c r="AP24" s="59"/>
      <c r="AQ24" s="56"/>
      <c r="AR24" s="49" t="str">
        <f aca="true">IF(OR(OFFSET($F$30,0,(AT$4-1)*8),Scores!$H$1&lt;$C23),"",OFFSET(Scores!$D$22,(AT$4-1)*2,($C23-1)*2))</f>
        <v/>
      </c>
      <c r="AS24" s="50"/>
      <c r="AT24" s="51"/>
      <c r="AU24" s="52"/>
      <c r="AV24" s="53" t="str">
        <f aca="false">IF(AS24="","",IF(AS24="NCR","L",IF(AZ24="","",IF(AZ24="NCR","W",IF(AS24=AZ24,"D",IF(AS24&lt;AZ24,"L","W"))))))</f>
        <v/>
      </c>
      <c r="AW24" s="57"/>
      <c r="AX24" s="59"/>
    </row>
    <row r="25" s="2" customFormat="true" ht="12.75" hidden="false" customHeight="true" outlineLevel="0" collapsed="false">
      <c r="A25" s="63"/>
      <c r="B25" s="47" t="n">
        <f aca="false">Scores!V17</f>
        <v>45719</v>
      </c>
      <c r="C25" s="48" t="n">
        <v>10</v>
      </c>
      <c r="D25" s="49" t="str">
        <f aca="true">IF(OR(OFFSET($F$30,0,(F$4-1)*8),Scores!$H$1&lt;$C25),"",OFFSET(Scores!$D$21,(F$4-1)*2,($C25-1)*2))</f>
        <v/>
      </c>
      <c r="E25" s="50" t="str">
        <f aca="true">IF(AND(Scores!$H$1&gt;=$C25,OFFSET($F$30,0,(F$4-1)*8)),IF(ISNUMBER(OFFSET($I$4,0,(F25-1)*8)),ROUND(OFFSET($I$4,0,(F25-1)*8),0),0),IF(D25="","",IF(D25="N","NCR",IF(D25="D","DQ",OFFSET(Scores!$E$21,(F$4-1)*2,($C25-1)*2)))))</f>
        <v/>
      </c>
      <c r="F25" s="51" t="n">
        <v>6</v>
      </c>
      <c r="G25" s="52" t="str">
        <f aca="false">IF(E25="","",IF(OR(E25="NCR",E25="DQ"),200,E25)+IF($C25=1,0,G23))</f>
        <v/>
      </c>
      <c r="H25" s="53" t="str">
        <f aca="true">IF(OR(E25="",OFFSET($E25,0,(F25-1)*8)=""),"",IF(OR(E25="NCR",E25="DQ"),"L",IF(OR(OFFSET($E25,0,(F25-1)*8)="NCR",OFFSET($E25,0,(F25-1)*8)="DQ"),"W",IF(E25=OFFSET($E25,0,(F25-1)*8),"D",IF(E25&gt;OFFSET($E25,0,(F25-1)*8),"L","W")))))</f>
        <v/>
      </c>
      <c r="I25" s="54" t="str">
        <f aca="false">IF(H25="","",IF(H25="D",1,IF(H25="W",2,0)))</f>
        <v/>
      </c>
      <c r="J25" s="55" t="str">
        <f aca="false">IF(I25="","",SUM(I$7:I25))</f>
        <v/>
      </c>
      <c r="K25" s="56"/>
      <c r="L25" s="49" t="str">
        <f aca="true">IF(OR(OFFSET($F$30,0,(N$4-1)*8),Scores!$H$1&lt;$C25),"",OFFSET(Scores!$D$21,(N$4-1)*2,($C25-1)*2))</f>
        <v/>
      </c>
      <c r="M25" s="50" t="str">
        <f aca="true">IF(AND(Scores!$H$1&gt;=$C25,OFFSET($F$30,0,(N$4-1)*8)),IF(ISNUMBER(OFFSET($I$4,0,(N25-1)*8)),ROUND(OFFSET($I$4,0,(N25-1)*8),0),0),IF(L25="","",IF(L25="N","NCR",IF(L25="D","DQ",OFFSET(Scores!$E$21,(N$4-1)*2,($C25-1)*2)))))</f>
        <v/>
      </c>
      <c r="N25" s="51" t="n">
        <v>3</v>
      </c>
      <c r="O25" s="52" t="str">
        <f aca="false">IF(M25="","",IF(OR(M25="NCR",M25="DQ"),200,M25)+IF($C25=1,0,O23))</f>
        <v/>
      </c>
      <c r="P25" s="53" t="str">
        <f aca="true">IF(OR(M25="",OFFSET($E25,0,(N25-1)*8)=""),"",IF(OR(M25="NCR",M25="DQ"),"L",IF(OR(OFFSET($E25,0,(N25-1)*8)="NCR",OFFSET($E25,0,(N25-1)*8)="DQ"),"W",IF(M25=OFFSET($E25,0,(N25-1)*8),"D",IF(M25&gt;OFFSET($E25,0,(N25-1)*8),"L","W")))))</f>
        <v/>
      </c>
      <c r="Q25" s="57" t="str">
        <f aca="false">IF(P25="","",IF(P25="D",1,IF(P25="W",2,0)))</f>
        <v/>
      </c>
      <c r="R25" s="59" t="str">
        <f aca="false">IF(Q25="","",SUM(Q$7:Q25))</f>
        <v/>
      </c>
      <c r="S25" s="56"/>
      <c r="T25" s="49" t="str">
        <f aca="true">IF(OR(OFFSET($F$30,0,(V$4-1)*8),Scores!$H$1&lt;$C25),"",OFFSET(Scores!$D$21,(V$4-1)*2,($C25-1)*2))</f>
        <v/>
      </c>
      <c r="U25" s="50" t="str">
        <f aca="true">IF(AND(Scores!$H$1&gt;=$C25,OFFSET($F$30,0,(V$4-1)*8)),IF(ISNUMBER(OFFSET($I$4,0,(V25-1)*8)),ROUND(OFFSET($I$4,0,(V25-1)*8),0),0),IF(T25="","",IF(T25="N","NCR",IF(T25="D","DQ",OFFSET(Scores!$E$21,(V$4-1)*2,($C25-1)*2)))))</f>
        <v/>
      </c>
      <c r="V25" s="51" t="n">
        <v>2</v>
      </c>
      <c r="W25" s="52" t="str">
        <f aca="false">IF(U25="","",IF(OR(U25="NCR",U25="DQ"),200,U25)+IF($C25=1,0,W23))</f>
        <v/>
      </c>
      <c r="X25" s="53" t="str">
        <f aca="true">IF(OR(U25="",OFFSET($E25,0,(V25-1)*8)=""),"",IF(OR(U25="NCR",U25="DQ"),"L",IF(OR(OFFSET($E25,0,(V25-1)*8)="NCR",OFFSET($E25,0,(V25-1)*8)="DQ"),"W",IF(U25=OFFSET($E25,0,(V25-1)*8),"D",IF(U25&gt;OFFSET($E25,0,(V25-1)*8),"L","W")))))</f>
        <v/>
      </c>
      <c r="Y25" s="57" t="str">
        <f aca="false">IF(X25="","",IF(X25="D",1,IF(X25="W",2,0)))</f>
        <v/>
      </c>
      <c r="Z25" s="59" t="str">
        <f aca="false">IF(Y25="","",SUM(Y$7:Y25))</f>
        <v/>
      </c>
      <c r="AA25" s="58"/>
      <c r="AB25" s="49" t="str">
        <f aca="true">IF(OR(OFFSET($F$30,0,(AD$4-1)*8),Scores!$H$1&lt;$C25),"",OFFSET(Scores!$D$21,(AD$4-1)*2,($C25-1)*2))</f>
        <v/>
      </c>
      <c r="AC25" s="50" t="str">
        <f aca="true">IF(AND(Scores!$H$1&gt;=$C25,OFFSET($F$30,0,(AD$4-1)*8)),IF(ISNUMBER(OFFSET($I$4,0,(AD25-1)*8)),ROUND(OFFSET($I$4,0,(AD25-1)*8),0),0),IF(AB25="","",IF(AB25="N","NCR",IF(AB25="D","DQ",OFFSET(Scores!$E$21,(AD$4-1)*2,($C25-1)*2)))))</f>
        <v/>
      </c>
      <c r="AD25" s="51" t="n">
        <v>5</v>
      </c>
      <c r="AE25" s="52" t="str">
        <f aca="false">IF(AC25="","",IF(OR(AC25="NCR",AC25="DQ"),200,AC25)+IF($C25=1,0,AE23))</f>
        <v/>
      </c>
      <c r="AF25" s="53" t="str">
        <f aca="true">IF(OR(AC25="",OFFSET($E25,0,(AD25-1)*8)=""),"",IF(OR(AC25="NCR",AC25="DQ"),"L",IF(OR(OFFSET($E25,0,(AD25-1)*8)="NCR",OFFSET($E25,0,(AD25-1)*8)="DQ"),"W",IF(AC25=OFFSET($E25,0,(AD25-1)*8),"D",IF(AC25&gt;OFFSET($E25,0,(AD25-1)*8),"L","W")))))</f>
        <v/>
      </c>
      <c r="AG25" s="57" t="str">
        <f aca="false">IF(AF25="","",IF(AF25="D",1,IF(AF25="W",2,0)))</f>
        <v/>
      </c>
      <c r="AH25" s="60" t="str">
        <f aca="false">IF(AG25="","",SUM(AG$7:AG25))</f>
        <v/>
      </c>
      <c r="AI25" s="56"/>
      <c r="AJ25" s="49" t="str">
        <f aca="true">IF(OR(OFFSET($F$30,0,(AL$4-1)*8),Scores!$H$1&lt;$C25),"",OFFSET(Scores!$D$21,(AL$4-1)*2,($C25-1)*2))</f>
        <v/>
      </c>
      <c r="AK25" s="50" t="str">
        <f aca="true">IF(AND(Scores!$H$1&gt;=$C25,OFFSET($F$30,0,(AL$4-1)*8)),IF(ISNUMBER(OFFSET($I$4,0,(AL25-1)*8)),ROUND(OFFSET($I$4,0,(AL25-1)*8),0),0),IF(AJ25="","",IF(AJ25="N","NCR",IF(AJ25="D","DQ",OFFSET(Scores!$E$21,(AL$4-1)*2,($C25-1)*2)))))</f>
        <v/>
      </c>
      <c r="AL25" s="51" t="n">
        <v>4</v>
      </c>
      <c r="AM25" s="52" t="str">
        <f aca="false">IF(AK25="","",IF(OR(AK25="NCR",AK25="DQ"),200,AK25)+IF($C25=1,0,AM23))</f>
        <v/>
      </c>
      <c r="AN25" s="53" t="str">
        <f aca="true">IF(OR(AK25="",OFFSET($E25,0,(AL25-1)*8)=""),"",IF(OR(AK25="NCR",AK25="DQ"),"L",IF(OR(OFFSET($E25,0,(AL25-1)*8)="NCR",OFFSET($E25,0,(AL25-1)*8)="DQ"),"W",IF(AK25=OFFSET($E25,0,(AL25-1)*8),"D",IF(AK25&gt;OFFSET($E25,0,(AL25-1)*8),"L","W")))))</f>
        <v/>
      </c>
      <c r="AO25" s="57" t="str">
        <f aca="false">IF(AN25="","",IF(AN25="D",1,IF(AN25="W",2,0)))</f>
        <v/>
      </c>
      <c r="AP25" s="59" t="str">
        <f aca="false">IF(AO25="","",SUM(AO$7:AO25))</f>
        <v/>
      </c>
      <c r="AQ25" s="56"/>
      <c r="AR25" s="49" t="str">
        <f aca="true">IF(OR(OFFSET($F$30,0,(AT$4-1)*8),Scores!$H$1&lt;$C25),"",OFFSET(Scores!$D$21,(AT$4-1)*2,($C25-1)*2))</f>
        <v/>
      </c>
      <c r="AS25" s="50" t="str">
        <f aca="true">IF(AND(Scores!$H$1&gt;=$C25,OFFSET($F$30,0,(AT$4-1)*8)),IF(ISNUMBER(OFFSET($I$4,0,(AT25-1)*8)),ROUND(OFFSET($I$4,0,(AT25-1)*8),0),0),IF(AR25="","",IF(AR25="N","NCR",IF(AR25="D","DQ",OFFSET(Scores!$E$21,(AT$4-1)*2,($C25-1)*2)))))</f>
        <v/>
      </c>
      <c r="AT25" s="51" t="n">
        <v>1</v>
      </c>
      <c r="AU25" s="52" t="str">
        <f aca="false">IF(AS25="","",IF(OR(AS25="NCR",AS25="DQ"),200,AS25)+IF($C25=1,0,AU23))</f>
        <v/>
      </c>
      <c r="AV25" s="53" t="str">
        <f aca="true">IF(OR(AS25="",OFFSET($E25,0,(AT25-1)*8)=""),"",IF(OR(AS25="NCR",AS25="DQ"),"L",IF(OR(OFFSET($E25,0,(AT25-1)*8)="NCR",OFFSET($E25,0,(AT25-1)*8)="DQ"),"W",IF(AS25=OFFSET($E25,0,(AT25-1)*8),"D",IF(AS25&gt;OFFSET($E25,0,(AT25-1)*8),"L","W")))))</f>
        <v/>
      </c>
      <c r="AW25" s="57" t="str">
        <f aca="false">IF(AV25="","",IF(AV25="D",1,IF(AV25="W",2,0)))</f>
        <v/>
      </c>
      <c r="AX25" s="59" t="str">
        <f aca="false">IF(AW25="","",SUM(AW$7:AW25))</f>
        <v/>
      </c>
      <c r="BB25" s="4"/>
    </row>
    <row r="26" s="2" customFormat="true" ht="12.75" hidden="false" customHeight="true" outlineLevel="0" collapsed="false">
      <c r="A26" s="63"/>
      <c r="B26" s="47"/>
      <c r="C26" s="48"/>
      <c r="D26" s="49" t="str">
        <f aca="false">IF(OR($F$30,Scores!$W$34&lt;&gt;"Y"),"",Scores!$V$22)</f>
        <v/>
      </c>
      <c r="E26" s="50"/>
      <c r="F26" s="51"/>
      <c r="G26" s="52"/>
      <c r="H26" s="53" t="str">
        <f aca="false">IF(E26="","",IF(E26="NCR","L",IF(L26="","",IF(L26="NCR","W",IF(E26=L26,"D",IF(E26&lt;L26,"L","W"))))))</f>
        <v/>
      </c>
      <c r="I26" s="54"/>
      <c r="J26" s="55"/>
      <c r="K26" s="56"/>
      <c r="L26" s="49" t="str">
        <f aca="false">IF(OR($N$30,Scores!$W$34&lt;&gt;"Y"),"",Scores!$V$24)</f>
        <v/>
      </c>
      <c r="M26" s="50"/>
      <c r="N26" s="51"/>
      <c r="O26" s="52"/>
      <c r="P26" s="53" t="str">
        <f aca="false">IF(M26="","",IF(M26="NCR","L",IF(T26="","",IF(T26="NCR","W",IF(M26=T26,"D",IF(M26&lt;T26,"L","W"))))))</f>
        <v/>
      </c>
      <c r="Q26" s="57"/>
      <c r="R26" s="59"/>
      <c r="S26" s="56"/>
      <c r="T26" s="49" t="str">
        <f aca="false">IF(OR($V$30,Scores!$W$34&lt;&gt;"Y"),"",Scores!$V$26)</f>
        <v/>
      </c>
      <c r="U26" s="50"/>
      <c r="V26" s="51"/>
      <c r="W26" s="52"/>
      <c r="X26" s="53" t="str">
        <f aca="false">IF(U26="","",IF(U26="NCR","L",IF(AB26="","",IF(AB26="NCR","W",IF(U26=AB26,"D",IF(U26&lt;AB26,"L","W"))))))</f>
        <v/>
      </c>
      <c r="Y26" s="57"/>
      <c r="Z26" s="59"/>
      <c r="AA26" s="58"/>
      <c r="AB26" s="49" t="str">
        <f aca="false">IF(OR($AD$30,Scores!$W$34&lt;&gt;"Y"),"",Scores!$V$28)</f>
        <v/>
      </c>
      <c r="AC26" s="50"/>
      <c r="AD26" s="51"/>
      <c r="AE26" s="52"/>
      <c r="AF26" s="53" t="str">
        <f aca="false">IF(AC26="","",IF(AC26="NCR","L",IF(AJ26="","",IF(AJ26="NCR","W",IF(AC26=AJ26,"D",IF(AC26&lt;AJ26,"L","W"))))))</f>
        <v/>
      </c>
      <c r="AG26" s="57"/>
      <c r="AH26" s="60"/>
      <c r="AI26" s="56"/>
      <c r="AJ26" s="49" t="str">
        <f aca="false">IF(OR($AL$30,Scores!$W$34&lt;&gt;"Y"),"",Scores!$V$30)</f>
        <v/>
      </c>
      <c r="AK26" s="50"/>
      <c r="AL26" s="51"/>
      <c r="AM26" s="52"/>
      <c r="AN26" s="53" t="str">
        <f aca="false">IF(AK26="","",IF(AK26="NCR","L",IF(AR26="","",IF(AR26="NCR","W",IF(AK26=AR26,"D",IF(AK26&lt;AR26,"L","W"))))))</f>
        <v/>
      </c>
      <c r="AO26" s="57"/>
      <c r="AP26" s="59"/>
      <c r="AQ26" s="64"/>
      <c r="AR26" s="49" t="str">
        <f aca="false">IF(OR($AT$30,Scores!$W$34&lt;&gt;"Y"),"",Scores!$V$32)</f>
        <v/>
      </c>
      <c r="AS26" s="50"/>
      <c r="AT26" s="51"/>
      <c r="AU26" s="52"/>
      <c r="AV26" s="53" t="str">
        <f aca="false">IF(AS26="","",IF(AS26="NCR","L",IF(AZ26="","",IF(AZ26="NCR","W",IF(AS26=AZ26,"D",IF(AS26&lt;AZ26,"L","W"))))))</f>
        <v/>
      </c>
      <c r="AW26" s="57"/>
      <c r="AX26" s="59"/>
      <c r="BB26" s="4"/>
    </row>
    <row r="27" customFormat="false" ht="25.5" hidden="false" customHeight="true" outlineLevel="0" collapsed="false">
      <c r="A27" s="65"/>
      <c r="B27" s="66"/>
      <c r="C27" s="67"/>
      <c r="D27" s="68" t="s">
        <v>13</v>
      </c>
      <c r="E27" s="68"/>
      <c r="F27" s="69" t="s">
        <v>14</v>
      </c>
      <c r="G27" s="69"/>
      <c r="H27" s="70" t="s">
        <v>15</v>
      </c>
      <c r="I27" s="70"/>
      <c r="J27" s="70"/>
      <c r="K27" s="71"/>
      <c r="L27" s="68" t="s">
        <v>13</v>
      </c>
      <c r="M27" s="68"/>
      <c r="N27" s="69" t="s">
        <v>14</v>
      </c>
      <c r="O27" s="69"/>
      <c r="P27" s="70" t="s">
        <v>15</v>
      </c>
      <c r="Q27" s="70"/>
      <c r="R27" s="70"/>
      <c r="S27" s="71"/>
      <c r="T27" s="68" t="s">
        <v>13</v>
      </c>
      <c r="U27" s="68"/>
      <c r="V27" s="69" t="s">
        <v>14</v>
      </c>
      <c r="W27" s="69"/>
      <c r="X27" s="70" t="s">
        <v>15</v>
      </c>
      <c r="Y27" s="70"/>
      <c r="Z27" s="70"/>
      <c r="AA27" s="72"/>
      <c r="AB27" s="68" t="s">
        <v>13</v>
      </c>
      <c r="AC27" s="68"/>
      <c r="AD27" s="69" t="s">
        <v>14</v>
      </c>
      <c r="AE27" s="69"/>
      <c r="AF27" s="70" t="s">
        <v>15</v>
      </c>
      <c r="AG27" s="70"/>
      <c r="AH27" s="70"/>
      <c r="AI27" s="71"/>
      <c r="AJ27" s="68" t="s">
        <v>13</v>
      </c>
      <c r="AK27" s="68"/>
      <c r="AL27" s="69" t="s">
        <v>14</v>
      </c>
      <c r="AM27" s="69"/>
      <c r="AN27" s="70" t="s">
        <v>15</v>
      </c>
      <c r="AO27" s="70"/>
      <c r="AP27" s="70"/>
      <c r="AQ27" s="73"/>
      <c r="AR27" s="68" t="s">
        <v>13</v>
      </c>
      <c r="AS27" s="68"/>
      <c r="AT27" s="69" t="s">
        <v>14</v>
      </c>
      <c r="AU27" s="69"/>
      <c r="AV27" s="70" t="s">
        <v>15</v>
      </c>
      <c r="AW27" s="70"/>
      <c r="AX27" s="70"/>
    </row>
    <row r="28" customFormat="false" ht="32.25" hidden="false" customHeight="true" outlineLevel="0" collapsed="false">
      <c r="A28" s="65"/>
      <c r="B28" s="74"/>
      <c r="C28" s="75"/>
      <c r="D28" s="76" t="str">
        <f aca="true">IF(H28="","",RANK(OFFSET($L$31,0,F4-1),$L$31:$N31,0))</f>
        <v/>
      </c>
      <c r="E28" s="76"/>
      <c r="F28" s="77" t="str">
        <f aca="true">IF(OR(OFFSET($F$30,0,(F$4-1)*8),ISERROR(AVERAGE(SMALL(E15:E25,{1,2,3,4,5})))),"",AVERAGE(SMALL(E15:E25,{1,2,3,4,5})))</f>
        <v/>
      </c>
      <c r="G28" s="77"/>
      <c r="H28" s="78" t="str">
        <f aca="false">IF(Scores!$H$1=0,"",MAX(J7:J25))</f>
        <v/>
      </c>
      <c r="I28" s="78"/>
      <c r="J28" s="78"/>
      <c r="K28" s="79"/>
      <c r="L28" s="76" t="str">
        <f aca="true">IF(P28="","",RANK(OFFSET($L$31,0,N4-1),$L$31:$N31,0))</f>
        <v/>
      </c>
      <c r="M28" s="76"/>
      <c r="N28" s="77" t="str">
        <f aca="true">IF(OR(OFFSET($F$30,0,(N$4-1)*8),ISERROR(AVERAGE(SMALL(M15:M25,{1,2,3,4,5})))),"",AVERAGE(SMALL(M15:M25,{1,2,3,4,5})))</f>
        <v/>
      </c>
      <c r="O28" s="77"/>
      <c r="P28" s="78" t="str">
        <f aca="false">IF(Scores!$H$1=0,"",MAX(R7:R25))</f>
        <v/>
      </c>
      <c r="Q28" s="78"/>
      <c r="R28" s="78"/>
      <c r="S28" s="79"/>
      <c r="T28" s="76" t="str">
        <f aca="true">IF(X28="","",RANK(OFFSET($L$31,0,V4-1),$L$31:$N31,0))</f>
        <v/>
      </c>
      <c r="U28" s="76"/>
      <c r="V28" s="77" t="str">
        <f aca="true">IF(OR(OFFSET($F$30,0,(V$4-1)*8),ISERROR(AVERAGE(SMALL(U15:U25,{1,2,3,4,5})))),"",AVERAGE(SMALL(U15:U25,{1,2,3,4,5})))</f>
        <v/>
      </c>
      <c r="W28" s="77"/>
      <c r="X28" s="78" t="str">
        <f aca="false">IF(Scores!$H$1=0,"",MAX(Z7:Z25))</f>
        <v/>
      </c>
      <c r="Y28" s="78"/>
      <c r="Z28" s="78"/>
      <c r="AA28" s="80"/>
      <c r="AB28" s="76" t="str">
        <f aca="true">IF(AF28="","",RANK(OFFSET($L$31,0,AD4-1),$O$31:$Q31,0))</f>
        <v/>
      </c>
      <c r="AC28" s="76"/>
      <c r="AD28" s="77" t="str">
        <f aca="true">IF(OR(OFFSET($F$30,0,(AD$4-1)*8),ISERROR(AVERAGE(SMALL(AC15:AC25,{1,2,3,4,5})))),"",AVERAGE(SMALL(AC15:AC25,{1,2,3,4,5})))</f>
        <v/>
      </c>
      <c r="AE28" s="77"/>
      <c r="AF28" s="78" t="str">
        <f aca="false">IF(Scores!$H$1=0,"",MAX(AH7:AH25))</f>
        <v/>
      </c>
      <c r="AG28" s="78"/>
      <c r="AH28" s="78"/>
      <c r="AI28" s="79"/>
      <c r="AJ28" s="76" t="str">
        <f aca="true">IF(AN28="","",RANK(OFFSET($L$31,0,AL4-1),$O$31:$Q31,0))</f>
        <v/>
      </c>
      <c r="AK28" s="76"/>
      <c r="AL28" s="77" t="str">
        <f aca="true">IF(OR(OFFSET($F$30,0,(AL$4-1)*8),ISERROR(AVERAGE(SMALL(AK15:AK25,{1,2,3,4,5})))),"",AVERAGE(SMALL(AK15:AK25,{1,2,3,4,5})))</f>
        <v/>
      </c>
      <c r="AM28" s="77"/>
      <c r="AN28" s="78" t="str">
        <f aca="false">IF(Scores!$H$1=0,"",MAX(AP7:AP25))</f>
        <v/>
      </c>
      <c r="AO28" s="78"/>
      <c r="AP28" s="78"/>
      <c r="AQ28" s="81"/>
      <c r="AR28" s="76" t="str">
        <f aca="true">IF(AV28="","",RANK(OFFSET($L$31,0,AT4-1),$O$31:$Q31,0))</f>
        <v/>
      </c>
      <c r="AS28" s="76"/>
      <c r="AT28" s="77" t="str">
        <f aca="true">IF(OR(OFFSET($F$30,0,(AT$4-1)*8),ISERROR(AVERAGE(SMALL(AS15:AS25,{1,2,3,4,5})))),"",AVERAGE(SMALL(AS15:AS25,{1,2,3,4,5})))</f>
        <v/>
      </c>
      <c r="AU28" s="77"/>
      <c r="AV28" s="78" t="str">
        <f aca="false">IF(Scores!$H$1=0,"",MAX(AX7:AX25))</f>
        <v/>
      </c>
      <c r="AW28" s="78"/>
      <c r="AX28" s="78"/>
    </row>
    <row r="29" s="82" customFormat="true" ht="16.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</row>
    <row r="30" customFormat="false" ht="16.5" hidden="true" customHeight="true" outlineLevel="0" collapsed="false">
      <c r="A30" s="2"/>
      <c r="B30" s="4" t="s">
        <v>16</v>
      </c>
      <c r="D30" s="2"/>
      <c r="F30" s="83" t="b">
        <f aca="false">$D$5="Bogey"</f>
        <v>0</v>
      </c>
      <c r="G30" s="83"/>
      <c r="L30" s="2"/>
      <c r="N30" s="83" t="b">
        <f aca="false">$L$5="Bogey"</f>
        <v>0</v>
      </c>
      <c r="O30" s="83"/>
      <c r="V30" s="83" t="b">
        <f aca="false">$T$5="Bogey"</f>
        <v>0</v>
      </c>
      <c r="W30" s="83"/>
      <c r="AD30" s="83" t="b">
        <f aca="false">$AB$5="Bogey"</f>
        <v>0</v>
      </c>
      <c r="AE30" s="83"/>
      <c r="AL30" s="83" t="b">
        <f aca="false">$AJ$5="Bogey"</f>
        <v>0</v>
      </c>
      <c r="AM30" s="83"/>
      <c r="AT30" s="83" t="b">
        <f aca="false">$AR$5="Bogey"</f>
        <v>0</v>
      </c>
      <c r="AU30" s="83"/>
      <c r="BB30" s="2"/>
    </row>
    <row r="31" customFormat="false" ht="58.5" hidden="true" customHeight="true" outlineLevel="0" collapsed="false">
      <c r="A31" s="84"/>
      <c r="B31" s="4" t="s">
        <v>17</v>
      </c>
      <c r="D31" s="2"/>
      <c r="H31" s="82"/>
      <c r="I31" s="82"/>
      <c r="J31" s="82"/>
      <c r="K31" s="82"/>
      <c r="L31" s="85" t="n">
        <f aca="false">IF(ISNUMBER($H$28),$H$28-(MAX(G7:G25)/100000),-1)</f>
        <v>-1</v>
      </c>
      <c r="M31" s="86" t="n">
        <f aca="false">IF(ISNUMBER($P$28),$P$28-(MAX(O7:O25)/100000),-2)</f>
        <v>-2</v>
      </c>
      <c r="N31" s="86" t="n">
        <f aca="false">IF(ISNUMBER($X$28),$X$28-(MAX(W7:W25)/100000),-3)</f>
        <v>-3</v>
      </c>
      <c r="O31" s="86" t="n">
        <f aca="false">IF(ISNUMBER($AF$28),$AF$28-(MAX(AE7:AE25)/100000),-4)</f>
        <v>-4</v>
      </c>
      <c r="P31" s="86" t="n">
        <f aca="false">IF(ISNUMBER($AN$28),$AN$28-(MAX(AM7:AM25)/100000),-5)</f>
        <v>-5</v>
      </c>
      <c r="Q31" s="86" t="n">
        <f aca="false">IF(ISNUMBER($AV$28),$AV$28-(MAX(AU7:AU25)/100000),-6)</f>
        <v>-6</v>
      </c>
      <c r="U31" s="84"/>
      <c r="V31" s="84"/>
      <c r="W31" s="84"/>
      <c r="X31" s="84"/>
      <c r="Y31" s="84"/>
      <c r="Z31" s="82"/>
      <c r="AA31" s="84"/>
      <c r="AB31" s="82"/>
      <c r="AC31" s="84"/>
      <c r="AD31" s="84"/>
      <c r="AE31" s="84"/>
      <c r="AF31" s="84"/>
      <c r="AG31" s="84"/>
      <c r="AH31" s="82"/>
      <c r="AI31" s="84"/>
      <c r="AJ31" s="82"/>
      <c r="AK31" s="84"/>
      <c r="AL31" s="87"/>
      <c r="AM31" s="84"/>
      <c r="AN31" s="82"/>
      <c r="AO31" s="82"/>
      <c r="AP31" s="82"/>
      <c r="AQ31" s="82"/>
      <c r="AR31" s="82"/>
      <c r="AS31" s="84"/>
      <c r="AT31" s="84"/>
      <c r="AU31" s="84"/>
      <c r="AV31" s="88"/>
      <c r="AW31" s="88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2"/>
      <c r="EL31" s="82"/>
      <c r="EM31" s="82"/>
      <c r="EN31" s="82"/>
      <c r="EO31" s="82"/>
      <c r="EP31" s="82"/>
      <c r="EQ31" s="82"/>
      <c r="ER31" s="82"/>
      <c r="ES31" s="82"/>
      <c r="ET31" s="82"/>
      <c r="EU31" s="82"/>
      <c r="EV31" s="82"/>
      <c r="EW31" s="82"/>
      <c r="EX31" s="82"/>
      <c r="EY31" s="82"/>
      <c r="EZ31" s="82"/>
      <c r="FA31" s="82"/>
      <c r="FB31" s="82"/>
      <c r="FC31" s="82"/>
      <c r="FD31" s="82"/>
      <c r="FE31" s="82"/>
      <c r="FF31" s="82"/>
      <c r="FG31" s="82"/>
      <c r="FH31" s="82"/>
      <c r="FI31" s="82"/>
      <c r="FJ31" s="82"/>
      <c r="FK31" s="82"/>
      <c r="FL31" s="82"/>
      <c r="FM31" s="82"/>
      <c r="FN31" s="82"/>
      <c r="FO31" s="82"/>
      <c r="FP31" s="82"/>
      <c r="FQ31" s="82"/>
      <c r="FR31" s="82"/>
      <c r="FS31" s="82"/>
      <c r="FT31" s="82"/>
      <c r="FU31" s="82"/>
      <c r="FV31" s="82"/>
      <c r="FW31" s="82"/>
      <c r="FX31" s="82"/>
      <c r="FY31" s="82"/>
      <c r="FZ31" s="82"/>
      <c r="GA31" s="82"/>
      <c r="GB31" s="82"/>
      <c r="GC31" s="82"/>
      <c r="GD31" s="82"/>
      <c r="GE31" s="82"/>
      <c r="GF31" s="82"/>
      <c r="GG31" s="82"/>
      <c r="GH31" s="82"/>
      <c r="GI31" s="82"/>
      <c r="GJ31" s="82"/>
      <c r="GK31" s="82"/>
      <c r="GL31" s="82"/>
      <c r="GM31" s="82"/>
      <c r="GN31" s="82"/>
      <c r="GO31" s="82"/>
      <c r="GP31" s="82"/>
      <c r="GQ31" s="82"/>
      <c r="GR31" s="82"/>
      <c r="GS31" s="82"/>
      <c r="GT31" s="82"/>
      <c r="GU31" s="82"/>
      <c r="GV31" s="82"/>
      <c r="GW31" s="82"/>
      <c r="GX31" s="82"/>
      <c r="GY31" s="82"/>
      <c r="GZ31" s="82"/>
      <c r="HA31" s="82"/>
      <c r="HB31" s="82"/>
      <c r="HC31" s="82"/>
      <c r="HD31" s="82"/>
      <c r="HE31" s="82"/>
      <c r="HF31" s="82"/>
      <c r="HG31" s="82"/>
      <c r="HH31" s="82"/>
      <c r="HI31" s="82"/>
      <c r="HJ31" s="82"/>
      <c r="HK31" s="82"/>
      <c r="HL31" s="82"/>
      <c r="HM31" s="82"/>
      <c r="HN31" s="82"/>
      <c r="HO31" s="82"/>
      <c r="HP31" s="82"/>
      <c r="HQ31" s="82"/>
      <c r="HR31" s="82"/>
      <c r="HS31" s="82"/>
      <c r="HT31" s="82"/>
      <c r="HU31" s="82"/>
      <c r="HV31" s="82"/>
      <c r="HW31" s="82"/>
      <c r="HX31" s="82"/>
      <c r="HY31" s="82"/>
      <c r="HZ31" s="82"/>
      <c r="IA31" s="82"/>
      <c r="IB31" s="82"/>
      <c r="IC31" s="82"/>
      <c r="ID31" s="82"/>
      <c r="IE31" s="82"/>
      <c r="IF31" s="82"/>
      <c r="IG31" s="82"/>
      <c r="IH31" s="82"/>
      <c r="II31" s="82"/>
      <c r="IJ31" s="82"/>
      <c r="IK31" s="82"/>
      <c r="IL31" s="82"/>
      <c r="IM31" s="82"/>
      <c r="IN31" s="82"/>
      <c r="IO31" s="82"/>
      <c r="IP31" s="82"/>
      <c r="IQ31" s="82"/>
    </row>
  </sheetData>
  <mergeCells count="446">
    <mergeCell ref="B2:AX2"/>
    <mergeCell ref="B3:C3"/>
    <mergeCell ref="D3:Z3"/>
    <mergeCell ref="AB3:AX3"/>
    <mergeCell ref="B4:C4"/>
    <mergeCell ref="G4:H4"/>
    <mergeCell ref="I4:J4"/>
    <mergeCell ref="O4:P4"/>
    <mergeCell ref="Q4:R4"/>
    <mergeCell ref="W4:X4"/>
    <mergeCell ref="Y4:Z4"/>
    <mergeCell ref="AE4:AF4"/>
    <mergeCell ref="AG4:AH4"/>
    <mergeCell ref="AM4:AN4"/>
    <mergeCell ref="AO4:AP4"/>
    <mergeCell ref="AU4:AV4"/>
    <mergeCell ref="AW4:AX4"/>
    <mergeCell ref="B5:C5"/>
    <mergeCell ref="D5:J5"/>
    <mergeCell ref="L5:R5"/>
    <mergeCell ref="T5:Z5"/>
    <mergeCell ref="AB5:AH5"/>
    <mergeCell ref="AJ5:AP5"/>
    <mergeCell ref="AR5:AX5"/>
    <mergeCell ref="B7:B8"/>
    <mergeCell ref="C7:C8"/>
    <mergeCell ref="E7:E8"/>
    <mergeCell ref="F7:F8"/>
    <mergeCell ref="G7:G8"/>
    <mergeCell ref="H7:H8"/>
    <mergeCell ref="I7:I8"/>
    <mergeCell ref="J7:J8"/>
    <mergeCell ref="M7:M8"/>
    <mergeCell ref="N7:N8"/>
    <mergeCell ref="O7:O8"/>
    <mergeCell ref="P7:P8"/>
    <mergeCell ref="Q7:Q8"/>
    <mergeCell ref="R7:R8"/>
    <mergeCell ref="U7:U8"/>
    <mergeCell ref="V7:V8"/>
    <mergeCell ref="W7:W8"/>
    <mergeCell ref="X7:X8"/>
    <mergeCell ref="Y7:Y8"/>
    <mergeCell ref="Z7:Z8"/>
    <mergeCell ref="AC7:AC8"/>
    <mergeCell ref="AD7:AD8"/>
    <mergeCell ref="AE7:AE8"/>
    <mergeCell ref="AF7:AF8"/>
    <mergeCell ref="AG7:AG8"/>
    <mergeCell ref="AH7:AH8"/>
    <mergeCell ref="AK7:AK8"/>
    <mergeCell ref="AL7:AL8"/>
    <mergeCell ref="AM7:AM8"/>
    <mergeCell ref="AN7:AN8"/>
    <mergeCell ref="AO7:AO8"/>
    <mergeCell ref="AP7:AP8"/>
    <mergeCell ref="AS7:AS8"/>
    <mergeCell ref="AT7:AT8"/>
    <mergeCell ref="AU7:AU8"/>
    <mergeCell ref="AV7:AV8"/>
    <mergeCell ref="AW7:AW8"/>
    <mergeCell ref="AX7:AX8"/>
    <mergeCell ref="B9:B10"/>
    <mergeCell ref="C9:C10"/>
    <mergeCell ref="E9:E10"/>
    <mergeCell ref="F9:F10"/>
    <mergeCell ref="G9:G10"/>
    <mergeCell ref="H9:H10"/>
    <mergeCell ref="I9:I10"/>
    <mergeCell ref="J9:J10"/>
    <mergeCell ref="M9:M10"/>
    <mergeCell ref="N9:N10"/>
    <mergeCell ref="O9:O10"/>
    <mergeCell ref="P9:P10"/>
    <mergeCell ref="Q9:Q10"/>
    <mergeCell ref="R9:R10"/>
    <mergeCell ref="U9:U10"/>
    <mergeCell ref="V9:V10"/>
    <mergeCell ref="W9:W10"/>
    <mergeCell ref="X9:X10"/>
    <mergeCell ref="Y9:Y10"/>
    <mergeCell ref="Z9:Z10"/>
    <mergeCell ref="AC9:AC10"/>
    <mergeCell ref="AD9:AD10"/>
    <mergeCell ref="AE9:AE10"/>
    <mergeCell ref="AF9:AF10"/>
    <mergeCell ref="AG9:AG10"/>
    <mergeCell ref="AH9:AH10"/>
    <mergeCell ref="AK9:AK10"/>
    <mergeCell ref="AL9:AL10"/>
    <mergeCell ref="AM9:AM10"/>
    <mergeCell ref="AN9:AN10"/>
    <mergeCell ref="AO9:AO10"/>
    <mergeCell ref="AP9:AP10"/>
    <mergeCell ref="AS9:AS10"/>
    <mergeCell ref="AT9:AT10"/>
    <mergeCell ref="AU9:AU10"/>
    <mergeCell ref="AV9:AV10"/>
    <mergeCell ref="AW9:AW10"/>
    <mergeCell ref="AX9:AX10"/>
    <mergeCell ref="B11:B12"/>
    <mergeCell ref="C11:C12"/>
    <mergeCell ref="E11:E12"/>
    <mergeCell ref="F11:F12"/>
    <mergeCell ref="G11:G12"/>
    <mergeCell ref="H11:H12"/>
    <mergeCell ref="I11:I12"/>
    <mergeCell ref="J11:J12"/>
    <mergeCell ref="M11:M12"/>
    <mergeCell ref="N11:N12"/>
    <mergeCell ref="O11:O12"/>
    <mergeCell ref="P11:P12"/>
    <mergeCell ref="Q11:Q12"/>
    <mergeCell ref="R11:R12"/>
    <mergeCell ref="U11:U12"/>
    <mergeCell ref="V11:V12"/>
    <mergeCell ref="W11:W12"/>
    <mergeCell ref="X11:X12"/>
    <mergeCell ref="Y11:Y12"/>
    <mergeCell ref="Z11:Z12"/>
    <mergeCell ref="AC11:AC12"/>
    <mergeCell ref="AD11:AD12"/>
    <mergeCell ref="AE11:AE12"/>
    <mergeCell ref="AF11:AF12"/>
    <mergeCell ref="AG11:AG12"/>
    <mergeCell ref="AH11:AH12"/>
    <mergeCell ref="AK11:AK12"/>
    <mergeCell ref="AL11:AL12"/>
    <mergeCell ref="AM11:AM12"/>
    <mergeCell ref="AN11:AN12"/>
    <mergeCell ref="AO11:AO12"/>
    <mergeCell ref="AP11:AP12"/>
    <mergeCell ref="AS11:AS12"/>
    <mergeCell ref="AT11:AT12"/>
    <mergeCell ref="AU11:AU12"/>
    <mergeCell ref="AV11:AV12"/>
    <mergeCell ref="AW11:AW12"/>
    <mergeCell ref="AX11:AX12"/>
    <mergeCell ref="B13:B14"/>
    <mergeCell ref="C13:C14"/>
    <mergeCell ref="E13:E14"/>
    <mergeCell ref="F13:F14"/>
    <mergeCell ref="G13:G14"/>
    <mergeCell ref="H13:H14"/>
    <mergeCell ref="I13:I14"/>
    <mergeCell ref="J13:J14"/>
    <mergeCell ref="M13:M14"/>
    <mergeCell ref="N13:N14"/>
    <mergeCell ref="O13:O14"/>
    <mergeCell ref="P13:P14"/>
    <mergeCell ref="Q13:Q14"/>
    <mergeCell ref="R13:R14"/>
    <mergeCell ref="U13:U14"/>
    <mergeCell ref="V13:V14"/>
    <mergeCell ref="W13:W14"/>
    <mergeCell ref="X13:X14"/>
    <mergeCell ref="Y13:Y14"/>
    <mergeCell ref="Z13:Z14"/>
    <mergeCell ref="AC13:AC14"/>
    <mergeCell ref="AD13:AD14"/>
    <mergeCell ref="AE13:AE14"/>
    <mergeCell ref="AF13:AF14"/>
    <mergeCell ref="AG13:AG14"/>
    <mergeCell ref="AH13:AH14"/>
    <mergeCell ref="AK13:AK14"/>
    <mergeCell ref="AL13:AL14"/>
    <mergeCell ref="AM13:AM14"/>
    <mergeCell ref="AN13:AN14"/>
    <mergeCell ref="AO13:AO14"/>
    <mergeCell ref="AP13:AP14"/>
    <mergeCell ref="AS13:AS14"/>
    <mergeCell ref="AT13:AT14"/>
    <mergeCell ref="AU13:AU14"/>
    <mergeCell ref="AV13:AV14"/>
    <mergeCell ref="AW13:AW14"/>
    <mergeCell ref="AX13:AX14"/>
    <mergeCell ref="B15:B16"/>
    <mergeCell ref="C15:C16"/>
    <mergeCell ref="E15:E16"/>
    <mergeCell ref="F15:F16"/>
    <mergeCell ref="G15:G16"/>
    <mergeCell ref="H15:H16"/>
    <mergeCell ref="I15:I16"/>
    <mergeCell ref="J15:J16"/>
    <mergeCell ref="M15:M16"/>
    <mergeCell ref="N15:N16"/>
    <mergeCell ref="O15:O16"/>
    <mergeCell ref="P15:P16"/>
    <mergeCell ref="Q15:Q16"/>
    <mergeCell ref="R15:R16"/>
    <mergeCell ref="U15:U16"/>
    <mergeCell ref="V15:V16"/>
    <mergeCell ref="W15:W16"/>
    <mergeCell ref="X15:X16"/>
    <mergeCell ref="Y15:Y16"/>
    <mergeCell ref="Z15:Z16"/>
    <mergeCell ref="AC15:AC16"/>
    <mergeCell ref="AD15:AD16"/>
    <mergeCell ref="AE15:AE16"/>
    <mergeCell ref="AF15:AF16"/>
    <mergeCell ref="AG15:AG16"/>
    <mergeCell ref="AH15:AH16"/>
    <mergeCell ref="AK15:AK16"/>
    <mergeCell ref="AL15:AL16"/>
    <mergeCell ref="AM15:AM16"/>
    <mergeCell ref="AN15:AN16"/>
    <mergeCell ref="AO15:AO16"/>
    <mergeCell ref="AP15:AP16"/>
    <mergeCell ref="AS15:AS16"/>
    <mergeCell ref="AT15:AT16"/>
    <mergeCell ref="AU15:AU16"/>
    <mergeCell ref="AV15:AV16"/>
    <mergeCell ref="AW15:AW16"/>
    <mergeCell ref="AX15:AX16"/>
    <mergeCell ref="B17:B18"/>
    <mergeCell ref="C17:C18"/>
    <mergeCell ref="E17:E18"/>
    <mergeCell ref="F17:F18"/>
    <mergeCell ref="G17:G18"/>
    <mergeCell ref="H17:H18"/>
    <mergeCell ref="I17:I18"/>
    <mergeCell ref="J17:J18"/>
    <mergeCell ref="M17:M18"/>
    <mergeCell ref="N17:N18"/>
    <mergeCell ref="O17:O18"/>
    <mergeCell ref="P17:P18"/>
    <mergeCell ref="Q17:Q18"/>
    <mergeCell ref="R17:R18"/>
    <mergeCell ref="U17:U18"/>
    <mergeCell ref="V17:V18"/>
    <mergeCell ref="W17:W18"/>
    <mergeCell ref="X17:X18"/>
    <mergeCell ref="Y17:Y18"/>
    <mergeCell ref="Z17:Z18"/>
    <mergeCell ref="AC17:AC18"/>
    <mergeCell ref="AD17:AD18"/>
    <mergeCell ref="AE17:AE18"/>
    <mergeCell ref="AF17:AF18"/>
    <mergeCell ref="AG17:AG18"/>
    <mergeCell ref="AH17:AH18"/>
    <mergeCell ref="AK17:AK18"/>
    <mergeCell ref="AL17:AL18"/>
    <mergeCell ref="AM17:AM18"/>
    <mergeCell ref="AN17:AN18"/>
    <mergeCell ref="AO17:AO18"/>
    <mergeCell ref="AP17:AP18"/>
    <mergeCell ref="AS17:AS18"/>
    <mergeCell ref="AT17:AT18"/>
    <mergeCell ref="AU17:AU18"/>
    <mergeCell ref="AV17:AV18"/>
    <mergeCell ref="AW17:AW18"/>
    <mergeCell ref="AX17:AX18"/>
    <mergeCell ref="B19:B20"/>
    <mergeCell ref="C19:C20"/>
    <mergeCell ref="E19:E20"/>
    <mergeCell ref="F19:F20"/>
    <mergeCell ref="G19:G20"/>
    <mergeCell ref="H19:H20"/>
    <mergeCell ref="I19:I20"/>
    <mergeCell ref="J19:J20"/>
    <mergeCell ref="M19:M20"/>
    <mergeCell ref="N19:N20"/>
    <mergeCell ref="O19:O20"/>
    <mergeCell ref="P19:P20"/>
    <mergeCell ref="Q19:Q20"/>
    <mergeCell ref="R19:R20"/>
    <mergeCell ref="U19:U20"/>
    <mergeCell ref="V19:V20"/>
    <mergeCell ref="W19:W20"/>
    <mergeCell ref="X19:X20"/>
    <mergeCell ref="Y19:Y20"/>
    <mergeCell ref="Z19:Z20"/>
    <mergeCell ref="AC19:AC20"/>
    <mergeCell ref="AD19:AD20"/>
    <mergeCell ref="AE19:AE20"/>
    <mergeCell ref="AF19:AF20"/>
    <mergeCell ref="AG19:AG20"/>
    <mergeCell ref="AH19:AH20"/>
    <mergeCell ref="AK19:AK20"/>
    <mergeCell ref="AL19:AL20"/>
    <mergeCell ref="AM19:AM20"/>
    <mergeCell ref="AN19:AN20"/>
    <mergeCell ref="AO19:AO20"/>
    <mergeCell ref="AP19:AP20"/>
    <mergeCell ref="AS19:AS20"/>
    <mergeCell ref="AT19:AT20"/>
    <mergeCell ref="AU19:AU20"/>
    <mergeCell ref="AV19:AV20"/>
    <mergeCell ref="AW19:AW20"/>
    <mergeCell ref="AX19:AX20"/>
    <mergeCell ref="B21:B22"/>
    <mergeCell ref="C21:C22"/>
    <mergeCell ref="E21:E22"/>
    <mergeCell ref="F21:F22"/>
    <mergeCell ref="G21:G22"/>
    <mergeCell ref="H21:H22"/>
    <mergeCell ref="I21:I22"/>
    <mergeCell ref="J21:J22"/>
    <mergeCell ref="M21:M22"/>
    <mergeCell ref="N21:N22"/>
    <mergeCell ref="O21:O22"/>
    <mergeCell ref="P21:P22"/>
    <mergeCell ref="Q21:Q22"/>
    <mergeCell ref="R21:R22"/>
    <mergeCell ref="U21:U22"/>
    <mergeCell ref="V21:V22"/>
    <mergeCell ref="W21:W22"/>
    <mergeCell ref="X21:X22"/>
    <mergeCell ref="Y21:Y22"/>
    <mergeCell ref="Z21:Z22"/>
    <mergeCell ref="AC21:AC22"/>
    <mergeCell ref="AD21:AD22"/>
    <mergeCell ref="AE21:AE22"/>
    <mergeCell ref="AF21:AF22"/>
    <mergeCell ref="AG21:AG22"/>
    <mergeCell ref="AH21:AH22"/>
    <mergeCell ref="AK21:AK22"/>
    <mergeCell ref="AL21:AL22"/>
    <mergeCell ref="AM21:AM22"/>
    <mergeCell ref="AN21:AN22"/>
    <mergeCell ref="AO21:AO22"/>
    <mergeCell ref="AP21:AP22"/>
    <mergeCell ref="AS21:AS22"/>
    <mergeCell ref="AT21:AT22"/>
    <mergeCell ref="AU21:AU22"/>
    <mergeCell ref="AV21:AV22"/>
    <mergeCell ref="AW21:AW22"/>
    <mergeCell ref="AX21:AX22"/>
    <mergeCell ref="B23:B24"/>
    <mergeCell ref="C23:C24"/>
    <mergeCell ref="E23:E24"/>
    <mergeCell ref="F23:F24"/>
    <mergeCell ref="G23:G24"/>
    <mergeCell ref="H23:H24"/>
    <mergeCell ref="I23:I24"/>
    <mergeCell ref="J23:J24"/>
    <mergeCell ref="M23:M24"/>
    <mergeCell ref="N23:N24"/>
    <mergeCell ref="O23:O24"/>
    <mergeCell ref="P23:P24"/>
    <mergeCell ref="Q23:Q24"/>
    <mergeCell ref="R23:R24"/>
    <mergeCell ref="U23:U24"/>
    <mergeCell ref="V23:V24"/>
    <mergeCell ref="W23:W24"/>
    <mergeCell ref="X23:X24"/>
    <mergeCell ref="Y23:Y24"/>
    <mergeCell ref="Z23:Z24"/>
    <mergeCell ref="AC23:AC24"/>
    <mergeCell ref="AD23:AD24"/>
    <mergeCell ref="AE23:AE24"/>
    <mergeCell ref="AF23:AF24"/>
    <mergeCell ref="AG23:AG24"/>
    <mergeCell ref="AH23:AH24"/>
    <mergeCell ref="AK23:AK24"/>
    <mergeCell ref="AL23:AL24"/>
    <mergeCell ref="AM23:AM24"/>
    <mergeCell ref="AN23:AN24"/>
    <mergeCell ref="AO23:AO24"/>
    <mergeCell ref="AP23:AP24"/>
    <mergeCell ref="AS23:AS24"/>
    <mergeCell ref="AT23:AT24"/>
    <mergeCell ref="AU23:AU24"/>
    <mergeCell ref="AV23:AV24"/>
    <mergeCell ref="AW23:AW24"/>
    <mergeCell ref="AX23:AX24"/>
    <mergeCell ref="B25:B26"/>
    <mergeCell ref="C25:C26"/>
    <mergeCell ref="E25:E26"/>
    <mergeCell ref="F25:F26"/>
    <mergeCell ref="G25:G26"/>
    <mergeCell ref="H25:H26"/>
    <mergeCell ref="I25:I26"/>
    <mergeCell ref="J25:J26"/>
    <mergeCell ref="M25:M26"/>
    <mergeCell ref="N25:N26"/>
    <mergeCell ref="O25:O26"/>
    <mergeCell ref="P25:P26"/>
    <mergeCell ref="Q25:Q26"/>
    <mergeCell ref="R25:R26"/>
    <mergeCell ref="U25:U26"/>
    <mergeCell ref="V25:V26"/>
    <mergeCell ref="W25:W26"/>
    <mergeCell ref="X25:X26"/>
    <mergeCell ref="Y25:Y26"/>
    <mergeCell ref="Z25:Z26"/>
    <mergeCell ref="AC25:AC26"/>
    <mergeCell ref="AD25:AD26"/>
    <mergeCell ref="AE25:AE26"/>
    <mergeCell ref="AF25:AF26"/>
    <mergeCell ref="AG25:AG26"/>
    <mergeCell ref="AH25:AH26"/>
    <mergeCell ref="AK25:AK26"/>
    <mergeCell ref="AL25:AL26"/>
    <mergeCell ref="AM25:AM26"/>
    <mergeCell ref="AN25:AN26"/>
    <mergeCell ref="AO25:AO26"/>
    <mergeCell ref="AP25:AP26"/>
    <mergeCell ref="AS25:AS26"/>
    <mergeCell ref="AT25:AT26"/>
    <mergeCell ref="AU25:AU26"/>
    <mergeCell ref="AV25:AV26"/>
    <mergeCell ref="AW25:AW26"/>
    <mergeCell ref="AX25:AX26"/>
    <mergeCell ref="D27:E27"/>
    <mergeCell ref="F27:G27"/>
    <mergeCell ref="H27:J27"/>
    <mergeCell ref="L27:M27"/>
    <mergeCell ref="N27:O27"/>
    <mergeCell ref="P27:R27"/>
    <mergeCell ref="T27:U27"/>
    <mergeCell ref="V27:W27"/>
    <mergeCell ref="X27:Z27"/>
    <mergeCell ref="AB27:AC27"/>
    <mergeCell ref="AD27:AE27"/>
    <mergeCell ref="AF27:AH27"/>
    <mergeCell ref="AJ27:AK27"/>
    <mergeCell ref="AL27:AM27"/>
    <mergeCell ref="AN27:AP27"/>
    <mergeCell ref="AR27:AS27"/>
    <mergeCell ref="AT27:AU27"/>
    <mergeCell ref="AV27:AX27"/>
    <mergeCell ref="D28:E28"/>
    <mergeCell ref="F28:G28"/>
    <mergeCell ref="H28:J28"/>
    <mergeCell ref="L28:M28"/>
    <mergeCell ref="N28:O28"/>
    <mergeCell ref="P28:R28"/>
    <mergeCell ref="T28:U28"/>
    <mergeCell ref="V28:W28"/>
    <mergeCell ref="X28:Z28"/>
    <mergeCell ref="AB28:AC28"/>
    <mergeCell ref="AD28:AE28"/>
    <mergeCell ref="AF28:AH28"/>
    <mergeCell ref="AJ28:AK28"/>
    <mergeCell ref="AL28:AM28"/>
    <mergeCell ref="AN28:AP28"/>
    <mergeCell ref="AR28:AS28"/>
    <mergeCell ref="AT28:AU28"/>
    <mergeCell ref="AV28:AX28"/>
    <mergeCell ref="F30:G30"/>
    <mergeCell ref="N30:O30"/>
    <mergeCell ref="V30:W30"/>
    <mergeCell ref="AD30:AE30"/>
    <mergeCell ref="AL30:AM30"/>
    <mergeCell ref="AT30:AU30"/>
  </mergeCells>
  <conditionalFormatting sqref="D28 L28 T28 AB28 AJ28 AR28">
    <cfRule type="cellIs" priority="2" operator="equal" aboveAverage="0" equalAverage="0" bottom="0" percent="0" rank="0" text="" dxfId="0">
      <formula>1</formula>
    </cfRule>
  </conditionalFormatting>
  <printOptions headings="false" gridLines="false" gridLinesSet="true" horizontalCentered="false" verticalCentered="false"/>
  <pageMargins left="0.39375" right="0.39375" top="0.39375" bottom="0.560416666666667" header="0.511811023622047" footer="0.393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&amp;L&amp;12© CSSC-TSA Results&amp;R&amp;12Published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00"/>
    <pageSetUpPr fitToPage="true"/>
  </sheetPr>
  <dimension ref="A1:AS47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A2" activeCellId="0" sqref="A2"/>
    </sheetView>
  </sheetViews>
  <sheetFormatPr defaultColWidth="9.00390625" defaultRowHeight="12.75" zeroHeight="false" outlineLevelRow="0" outlineLevelCol="0"/>
  <cols>
    <col collapsed="false" customWidth="true" hidden="false" outlineLevel="0" max="1" min="1" style="6" width="2.11"/>
    <col collapsed="false" customWidth="true" hidden="false" outlineLevel="0" max="2" min="2" style="89" width="10.88"/>
    <col collapsed="false" customWidth="true" hidden="false" outlineLevel="0" max="3" min="3" style="89" width="15.56"/>
    <col collapsed="false" customWidth="true" hidden="false" outlineLevel="0" max="23" min="4" style="2" width="6.33"/>
    <col collapsed="false" customWidth="true" hidden="false" outlineLevel="0" max="45" min="24" style="2" width="4.44"/>
  </cols>
  <sheetData>
    <row r="1" s="6" customFormat="true" ht="12.75" hidden="true" customHeight="false" outlineLevel="0" collapsed="false">
      <c r="B1" s="89"/>
      <c r="C1" s="89"/>
      <c r="E1" s="2" t="str">
        <f aca="false">IF(YEAR($D$17)&lt;&gt;YEAR($V$17),"Winter","Summer")</f>
        <v>Winter</v>
      </c>
      <c r="F1" s="2" t="str">
        <f aca="false">IF(YEAR($D$17)&lt;&gt;YEAR($V$17),CONCATENATE(YEAR($D$17),"/",RIGHT(YEAR($V$17),2)),YEAR($D$17))</f>
        <v>2024/25</v>
      </c>
      <c r="H1" s="6" t="n">
        <f aca="false">COUNTIF($E$34:$W$34,"Y")</f>
        <v>0</v>
      </c>
    </row>
    <row r="2" customFormat="false" ht="7.5" hidden="false" customHeight="true" outlineLevel="0" collapsed="false">
      <c r="A2" s="90"/>
      <c r="B2" s="91"/>
      <c r="C2" s="92"/>
      <c r="D2" s="92"/>
    </row>
    <row r="3" customFormat="false" ht="38.8" hidden="false" customHeight="true" outlineLevel="0" collapsed="false">
      <c r="A3" s="90"/>
      <c r="B3" s="93" t="s">
        <v>18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</row>
    <row r="4" customFormat="false" ht="18.75" hidden="false" customHeight="true" outlineLevel="0" collapsed="false">
      <c r="A4" s="2"/>
      <c r="B4" s="94" t="str">
        <f aca="false">CONCATENATE("Rename this spreadsheet file as """,MID($E$1,1,1),"I50M Div Y-Z"" where Y and Z is your div nos.")</f>
        <v>Rename this spreadsheet file as "WI50M Div Y-Z" where Y and Z is your div nos.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</row>
    <row r="5" customFormat="false" ht="17.35" hidden="false" customHeight="true" outlineLevel="0" collapsed="false">
      <c r="A5" s="2"/>
      <c r="B5" s="95" t="s">
        <v>19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</row>
    <row r="6" customFormat="false" ht="17.35" hidden="false" customHeight="false" outlineLevel="0" collapsed="false">
      <c r="A6" s="2"/>
      <c r="B6" s="96" t="str">
        <f aca="true">CONCATENATE("Replace ""Y"" or ""Z"" in the division number cells (",SUBSTITUTE(CELL("address",$B$18),"$",""),") and  (",SUBSTITUTE(CELL("address",$B$19),"$",""),") with the appropriate division number (the title is then determined automatically).")</f>
        <v>Replace "Y" or "Z" in the division number cells (B18) and  (B19) with the appropriate division number (the title is then determined automatically).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</row>
    <row r="7" customFormat="false" ht="32.25" hidden="false" customHeight="true" outlineLevel="0" collapsed="false">
      <c r="A7" s="2"/>
      <c r="B7" s="97" t="s">
        <v>20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</row>
    <row r="8" customFormat="false" ht="32.25" hidden="false" customHeight="true" outlineLevel="0" collapsed="false">
      <c r="A8" s="2"/>
      <c r="B8" s="95" t="s">
        <v>21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</row>
    <row r="9" customFormat="false" ht="32.25" hidden="false" customHeight="true" outlineLevel="0" collapsed="false">
      <c r="A9" s="2"/>
      <c r="B9" s="97" t="s">
        <v>22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</row>
    <row r="10" customFormat="false" ht="17.35" hidden="false" customHeight="false" outlineLevel="0" collapsed="false">
      <c r="A10" s="2"/>
      <c r="B10" s="96" t="str">
        <f aca="false">CONCATENATE("After each round is complete, select the result sheet and menu File &gt; Export &gt; PDF. Ensure the range is “selected sheets” then click Export. Save the file as ",MID($E$1,1,1),"I50M Div Z.pdf where Z is your div no. Email the pdf to the CSSC TSA Results address (or upload through the web site). Please don't send this spreadsheet.")</f>
        <v>After each round is complete, select the result sheet and menu File &gt; Export &gt; PDF. Ensure the range is “selected sheets” then click Export. Save the file as WI50M Div Z.pdf where Z is your div no. Email the pdf to the CSSC TSA Results address (or upload through the web site). Please don't send this spreadsheet.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</row>
    <row r="11" customFormat="false" ht="17.25" hidden="false" customHeight="true" outlineLevel="0" collapsed="false">
      <c r="A11" s="2"/>
      <c r="B11" s="98" t="str">
        <f aca="false">CONCATENATE("You can hide these ",ROW($B$11)-ROW($B$4)+1," rows if you don’t need the instructions any more.")</f>
        <v>You can hide these 8 rows if you don’t need the instructions any more.</v>
      </c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</row>
    <row r="12" customFormat="false" ht="12.75" hidden="false" customHeight="false" outlineLevel="0" collapsed="false">
      <c r="A12" s="90"/>
      <c r="B12" s="2"/>
      <c r="C12" s="2"/>
    </row>
    <row r="13" s="6" customFormat="true" ht="12.75" hidden="false" customHeight="false" outlineLevel="0" collapsed="false">
      <c r="B13" s="25" t="s">
        <v>23</v>
      </c>
      <c r="C13" s="25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="6" customFormat="true" ht="12.75" hidden="false" customHeight="false" outlineLevel="0" collapsed="false">
      <c r="B14" s="99" t="s">
        <v>24</v>
      </c>
      <c r="C14" s="100" t="s">
        <v>25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="6" customFormat="true" ht="14.25" hidden="false" customHeight="true" outlineLevel="0" collapsed="false">
      <c r="B15" s="101" t="s">
        <v>26</v>
      </c>
      <c r="C15" s="10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="6" customFormat="true" ht="12.75" hidden="false" customHeight="false" outlineLevel="0" collapsed="false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customFormat="false" ht="14.65" hidden="false" customHeight="false" outlineLevel="0" collapsed="false">
      <c r="B17" s="102" t="s">
        <v>27</v>
      </c>
      <c r="C17" s="103" t="s">
        <v>28</v>
      </c>
      <c r="D17" s="104" t="n">
        <v>45586</v>
      </c>
      <c r="E17" s="104"/>
      <c r="F17" s="104" t="n">
        <v>45600</v>
      </c>
      <c r="G17" s="104"/>
      <c r="H17" s="104" t="n">
        <v>45614</v>
      </c>
      <c r="I17" s="104"/>
      <c r="J17" s="104" t="n">
        <v>45628</v>
      </c>
      <c r="K17" s="104"/>
      <c r="L17" s="104" t="n">
        <v>45642</v>
      </c>
      <c r="M17" s="104"/>
      <c r="N17" s="104" t="n">
        <v>45663</v>
      </c>
      <c r="O17" s="104"/>
      <c r="P17" s="104" t="n">
        <v>45677</v>
      </c>
      <c r="Q17" s="104"/>
      <c r="R17" s="104" t="n">
        <v>45691</v>
      </c>
      <c r="S17" s="104"/>
      <c r="T17" s="104" t="n">
        <v>45705</v>
      </c>
      <c r="U17" s="104"/>
      <c r="V17" s="104" t="n">
        <v>45719</v>
      </c>
      <c r="W17" s="104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</row>
    <row r="18" s="6" customFormat="true" ht="12.75" hidden="false" customHeight="false" outlineLevel="0" collapsed="false">
      <c r="B18" s="105" t="s">
        <v>29</v>
      </c>
      <c r="C18" s="103" t="s">
        <v>30</v>
      </c>
      <c r="D18" s="106" t="n">
        <f aca="false">D17+5</f>
        <v>45591</v>
      </c>
      <c r="E18" s="106"/>
      <c r="F18" s="107" t="n">
        <f aca="false">F17+5</f>
        <v>45605</v>
      </c>
      <c r="G18" s="107"/>
      <c r="H18" s="107" t="n">
        <f aca="false">H17+5</f>
        <v>45619</v>
      </c>
      <c r="I18" s="107"/>
      <c r="J18" s="107" t="n">
        <f aca="false">J17+5</f>
        <v>45633</v>
      </c>
      <c r="K18" s="107"/>
      <c r="L18" s="107" t="n">
        <f aca="false">L17+5</f>
        <v>45647</v>
      </c>
      <c r="M18" s="107"/>
      <c r="N18" s="107" t="n">
        <f aca="false">N17+5</f>
        <v>45668</v>
      </c>
      <c r="O18" s="107"/>
      <c r="P18" s="107" t="n">
        <f aca="false">P17+5</f>
        <v>45682</v>
      </c>
      <c r="Q18" s="107"/>
      <c r="R18" s="107" t="n">
        <f aca="false">R17+5</f>
        <v>45696</v>
      </c>
      <c r="S18" s="107"/>
      <c r="T18" s="107" t="n">
        <f aca="false">T17+5</f>
        <v>45710</v>
      </c>
      <c r="U18" s="107"/>
      <c r="V18" s="107" t="n">
        <f aca="false">V17+5</f>
        <v>45724</v>
      </c>
      <c r="W18" s="107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</row>
    <row r="19" s="6" customFormat="true" ht="14.25" hidden="false" customHeight="true" outlineLevel="0" collapsed="false">
      <c r="B19" s="105" t="s">
        <v>31</v>
      </c>
      <c r="C19" s="108" t="s">
        <v>32</v>
      </c>
      <c r="D19" s="109" t="n">
        <v>1</v>
      </c>
      <c r="E19" s="109"/>
      <c r="F19" s="109" t="n">
        <v>2</v>
      </c>
      <c r="G19" s="109"/>
      <c r="H19" s="109" t="n">
        <v>3</v>
      </c>
      <c r="I19" s="109"/>
      <c r="J19" s="109" t="n">
        <v>4</v>
      </c>
      <c r="K19" s="109"/>
      <c r="L19" s="109" t="n">
        <v>5</v>
      </c>
      <c r="M19" s="109"/>
      <c r="N19" s="109" t="n">
        <v>6</v>
      </c>
      <c r="O19" s="109"/>
      <c r="P19" s="109" t="n">
        <v>7</v>
      </c>
      <c r="Q19" s="109"/>
      <c r="R19" s="109" t="n">
        <v>8</v>
      </c>
      <c r="S19" s="109"/>
      <c r="T19" s="109" t="n">
        <v>9</v>
      </c>
      <c r="U19" s="109"/>
      <c r="V19" s="109" t="n">
        <v>10</v>
      </c>
      <c r="W19" s="109"/>
    </row>
    <row r="20" customFormat="false" ht="21" hidden="false" customHeight="true" outlineLevel="0" collapsed="false">
      <c r="B20" s="110" t="str">
        <f aca="false">CONCATENATE("CSSC TSA ",$E$1," ",$F$1," I50M Div ",$B$18," &amp; ",$B$19)</f>
        <v>CSSC TSA Winter 2024/25 I50M Div X &amp; Y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</row>
    <row r="21" customFormat="false" ht="17.25" hidden="false" customHeight="true" outlineLevel="0" collapsed="false">
      <c r="A21" s="10"/>
      <c r="B21" s="111"/>
      <c r="C21" s="112"/>
      <c r="D21" s="113"/>
      <c r="E21" s="114" t="str">
        <f aca="false">IF(D21="","",SUM(D21:D22)+(2-COUNT(D21:D22))*100)</f>
        <v/>
      </c>
      <c r="F21" s="113"/>
      <c r="G21" s="114" t="str">
        <f aca="false">IF(F21="","",SUM(F21:F22)+(2-COUNT(F21:F22))*100)</f>
        <v/>
      </c>
      <c r="H21" s="113"/>
      <c r="I21" s="114" t="str">
        <f aca="false">IF(H21="","",SUM(H21:H22)+(2-COUNT(H21:H22))*100)</f>
        <v/>
      </c>
      <c r="J21" s="113"/>
      <c r="K21" s="114" t="str">
        <f aca="false">IF(J21="","",SUM(J21:J22)+(2-COUNT(J21:J22))*100)</f>
        <v/>
      </c>
      <c r="L21" s="113"/>
      <c r="M21" s="114" t="str">
        <f aca="false">IF(L21="","",SUM(L21:L22)+(2-COUNT(L21:L22))*100)</f>
        <v/>
      </c>
      <c r="N21" s="113"/>
      <c r="O21" s="114" t="str">
        <f aca="false">IF(N21="","",SUM(N21:N22)+(2-COUNT(N21:N22))*100)</f>
        <v/>
      </c>
      <c r="P21" s="113"/>
      <c r="Q21" s="114" t="str">
        <f aca="false">IF(P21="","",SUM(P21:P22)+(2-COUNT(P21:P22))*100)</f>
        <v/>
      </c>
      <c r="R21" s="113"/>
      <c r="S21" s="114" t="str">
        <f aca="false">IF(R21="","",SUM(R21:R22)+(2-COUNT(R21:R22))*100)</f>
        <v/>
      </c>
      <c r="T21" s="113"/>
      <c r="U21" s="114" t="str">
        <f aca="false">IF(T21="","",SUM(T21:T22)+(2-COUNT(T21:T22))*100)</f>
        <v/>
      </c>
      <c r="V21" s="113"/>
      <c r="W21" s="114" t="str">
        <f aca="false">IF(V21="","",SUM(V21:V22)+(2-COUNT(V21:V22))*100)</f>
        <v/>
      </c>
    </row>
    <row r="22" customFormat="false" ht="17.25" hidden="false" customHeight="true" outlineLevel="0" collapsed="false">
      <c r="A22" s="10"/>
      <c r="B22" s="115"/>
      <c r="C22" s="115"/>
      <c r="D22" s="116"/>
      <c r="E22" s="114"/>
      <c r="F22" s="116"/>
      <c r="G22" s="114"/>
      <c r="H22" s="116"/>
      <c r="I22" s="114"/>
      <c r="J22" s="116"/>
      <c r="K22" s="114"/>
      <c r="L22" s="116"/>
      <c r="M22" s="114"/>
      <c r="N22" s="116"/>
      <c r="O22" s="114"/>
      <c r="P22" s="116"/>
      <c r="Q22" s="114"/>
      <c r="R22" s="116"/>
      <c r="S22" s="114"/>
      <c r="T22" s="116"/>
      <c r="U22" s="114"/>
      <c r="V22" s="116"/>
      <c r="W22" s="114"/>
    </row>
    <row r="23" customFormat="false" ht="17.25" hidden="false" customHeight="true" outlineLevel="0" collapsed="false">
      <c r="A23" s="10"/>
      <c r="B23" s="111"/>
      <c r="C23" s="117"/>
      <c r="D23" s="113"/>
      <c r="E23" s="114" t="str">
        <f aca="false">IF(D23="","",SUM(D23:D24)+(2-COUNT(D23:D24))*100)</f>
        <v/>
      </c>
      <c r="F23" s="113"/>
      <c r="G23" s="114" t="str">
        <f aca="false">IF(F23="","",SUM(F23:F24)+(2-COUNT(F23:F24))*100)</f>
        <v/>
      </c>
      <c r="H23" s="113"/>
      <c r="I23" s="114" t="str">
        <f aca="false">IF(H23="","",SUM(H23:H24)+(2-COUNT(H23:H24))*100)</f>
        <v/>
      </c>
      <c r="J23" s="113"/>
      <c r="K23" s="114" t="str">
        <f aca="false">IF(J23="","",SUM(J23:J24)+(2-COUNT(J23:J24))*100)</f>
        <v/>
      </c>
      <c r="L23" s="113"/>
      <c r="M23" s="114" t="str">
        <f aca="false">IF(L23="","",SUM(L23:L24)+(2-COUNT(L23:L24))*100)</f>
        <v/>
      </c>
      <c r="N23" s="113"/>
      <c r="O23" s="114" t="str">
        <f aca="false">IF(N23="","",SUM(N23:N24)+(2-COUNT(N23:N24))*100)</f>
        <v/>
      </c>
      <c r="P23" s="113"/>
      <c r="Q23" s="114" t="str">
        <f aca="false">IF(P23="","",SUM(P23:P24)+(2-COUNT(P23:P24))*100)</f>
        <v/>
      </c>
      <c r="R23" s="113"/>
      <c r="S23" s="114" t="str">
        <f aca="false">IF(R23="","",SUM(R23:R24)+(2-COUNT(R23:R24))*100)</f>
        <v/>
      </c>
      <c r="T23" s="113"/>
      <c r="U23" s="114" t="str">
        <f aca="false">IF(T23="","",SUM(T23:T24)+(2-COUNT(T23:T24))*100)</f>
        <v/>
      </c>
      <c r="V23" s="113"/>
      <c r="W23" s="114" t="str">
        <f aca="false">IF(V23="","",SUM(V23:V24)+(2-COUNT(V23:V24))*100)</f>
        <v/>
      </c>
    </row>
    <row r="24" customFormat="false" ht="17.25" hidden="false" customHeight="true" outlineLevel="0" collapsed="false">
      <c r="A24" s="10"/>
      <c r="B24" s="115"/>
      <c r="C24" s="115"/>
      <c r="D24" s="116"/>
      <c r="E24" s="114"/>
      <c r="F24" s="116"/>
      <c r="G24" s="114"/>
      <c r="H24" s="116"/>
      <c r="I24" s="114"/>
      <c r="J24" s="116"/>
      <c r="K24" s="114"/>
      <c r="L24" s="116"/>
      <c r="M24" s="114"/>
      <c r="N24" s="116"/>
      <c r="O24" s="114"/>
      <c r="P24" s="116"/>
      <c r="Q24" s="114"/>
      <c r="R24" s="116"/>
      <c r="S24" s="114"/>
      <c r="T24" s="116"/>
      <c r="U24" s="114"/>
      <c r="V24" s="116"/>
      <c r="W24" s="114"/>
    </row>
    <row r="25" customFormat="false" ht="17.25" hidden="false" customHeight="true" outlineLevel="0" collapsed="false">
      <c r="A25" s="10"/>
      <c r="B25" s="111"/>
      <c r="C25" s="117"/>
      <c r="D25" s="113"/>
      <c r="E25" s="114" t="str">
        <f aca="false">IF(D25="","",SUM(D25:D26)+(2-COUNT(D25:D26))*100)</f>
        <v/>
      </c>
      <c r="F25" s="113"/>
      <c r="G25" s="114" t="str">
        <f aca="false">IF(F25="","",SUM(F25:F26)+(2-COUNT(F25:F26))*100)</f>
        <v/>
      </c>
      <c r="H25" s="113"/>
      <c r="I25" s="114" t="str">
        <f aca="false">IF(H25="","",SUM(H25:H26)+(2-COUNT(H25:H26))*100)</f>
        <v/>
      </c>
      <c r="J25" s="113"/>
      <c r="K25" s="114" t="str">
        <f aca="false">IF(J25="","",SUM(J25:J26)+(2-COUNT(J25:J26))*100)</f>
        <v/>
      </c>
      <c r="L25" s="113"/>
      <c r="M25" s="114" t="str">
        <f aca="false">IF(L25="","",SUM(L25:L26)+(2-COUNT(L25:L26))*100)</f>
        <v/>
      </c>
      <c r="N25" s="113"/>
      <c r="O25" s="114" t="str">
        <f aca="false">IF(N25="","",SUM(N25:N26)+(2-COUNT(N25:N26))*100)</f>
        <v/>
      </c>
      <c r="P25" s="113"/>
      <c r="Q25" s="114" t="str">
        <f aca="false">IF(P25="","",SUM(P25:P26)+(2-COUNT(P25:P26))*100)</f>
        <v/>
      </c>
      <c r="R25" s="113"/>
      <c r="S25" s="114" t="str">
        <f aca="false">IF(R25="","",SUM(R25:R26)+(2-COUNT(R25:R26))*100)</f>
        <v/>
      </c>
      <c r="T25" s="113"/>
      <c r="U25" s="114" t="str">
        <f aca="false">IF(T25="","",SUM(T25:T26)+(2-COUNT(T25:T26))*100)</f>
        <v/>
      </c>
      <c r="V25" s="113"/>
      <c r="W25" s="114" t="str">
        <f aca="false">IF(V25="","",SUM(V25:V26)+(2-COUNT(V25:V26))*100)</f>
        <v/>
      </c>
    </row>
    <row r="26" customFormat="false" ht="17.25" hidden="false" customHeight="true" outlineLevel="0" collapsed="false">
      <c r="A26" s="10"/>
      <c r="B26" s="118"/>
      <c r="C26" s="118"/>
      <c r="D26" s="116"/>
      <c r="E26" s="114"/>
      <c r="F26" s="116"/>
      <c r="G26" s="114"/>
      <c r="H26" s="116"/>
      <c r="I26" s="114"/>
      <c r="J26" s="116"/>
      <c r="K26" s="114"/>
      <c r="L26" s="116"/>
      <c r="M26" s="114"/>
      <c r="N26" s="116"/>
      <c r="O26" s="114"/>
      <c r="P26" s="116"/>
      <c r="Q26" s="114"/>
      <c r="R26" s="116"/>
      <c r="S26" s="114"/>
      <c r="T26" s="116"/>
      <c r="U26" s="114"/>
      <c r="V26" s="116"/>
      <c r="W26" s="114"/>
    </row>
    <row r="27" customFormat="false" ht="17.25" hidden="false" customHeight="true" outlineLevel="0" collapsed="false">
      <c r="A27" s="10"/>
      <c r="B27" s="119"/>
      <c r="C27" s="117"/>
      <c r="D27" s="113"/>
      <c r="E27" s="114" t="str">
        <f aca="false">IF(D27="","",SUM(D27:D28)+(2-COUNT(D27:D28))*100)</f>
        <v/>
      </c>
      <c r="F27" s="113"/>
      <c r="G27" s="114" t="str">
        <f aca="false">IF(F27="","",SUM(F27:F28)+(2-COUNT(F27:F28))*100)</f>
        <v/>
      </c>
      <c r="H27" s="113"/>
      <c r="I27" s="114" t="str">
        <f aca="false">IF(H27="","",SUM(H27:H28)+(2-COUNT(H27:H28))*100)</f>
        <v/>
      </c>
      <c r="J27" s="113"/>
      <c r="K27" s="114" t="str">
        <f aca="false">IF(J27="","",SUM(J27:J28)+(2-COUNT(J27:J28))*100)</f>
        <v/>
      </c>
      <c r="L27" s="113"/>
      <c r="M27" s="114" t="str">
        <f aca="false">IF(L27="","",SUM(L27:L28)+(2-COUNT(L27:L28))*100)</f>
        <v/>
      </c>
      <c r="N27" s="113"/>
      <c r="O27" s="114" t="str">
        <f aca="false">IF(N27="","",SUM(N27:N28)+(2-COUNT(N27:N28))*100)</f>
        <v/>
      </c>
      <c r="P27" s="113"/>
      <c r="Q27" s="114" t="str">
        <f aca="false">IF(P27="","",SUM(P27:P28)+(2-COUNT(P27:P28))*100)</f>
        <v/>
      </c>
      <c r="R27" s="113"/>
      <c r="S27" s="114" t="str">
        <f aca="false">IF(R27="","",SUM(R27:R28)+(2-COUNT(R27:R28))*100)</f>
        <v/>
      </c>
      <c r="T27" s="113"/>
      <c r="U27" s="114" t="str">
        <f aca="false">IF(T27="","",SUM(T27:T28)+(2-COUNT(T27:T28))*100)</f>
        <v/>
      </c>
      <c r="V27" s="113"/>
      <c r="W27" s="114" t="str">
        <f aca="false">IF(V27="","",SUM(V27:V28)+(2-COUNT(V27:V28))*100)</f>
        <v/>
      </c>
    </row>
    <row r="28" customFormat="false" ht="17.25" hidden="false" customHeight="true" outlineLevel="0" collapsed="false">
      <c r="A28" s="10"/>
      <c r="B28" s="118"/>
      <c r="C28" s="118"/>
      <c r="D28" s="116"/>
      <c r="E28" s="114"/>
      <c r="F28" s="116"/>
      <c r="G28" s="114"/>
      <c r="H28" s="116"/>
      <c r="I28" s="114"/>
      <c r="J28" s="116"/>
      <c r="K28" s="114"/>
      <c r="L28" s="116"/>
      <c r="M28" s="114"/>
      <c r="N28" s="116"/>
      <c r="O28" s="114"/>
      <c r="P28" s="116"/>
      <c r="Q28" s="114"/>
      <c r="R28" s="116"/>
      <c r="S28" s="114"/>
      <c r="T28" s="116"/>
      <c r="U28" s="114"/>
      <c r="V28" s="116"/>
      <c r="W28" s="114"/>
    </row>
    <row r="29" customFormat="false" ht="17.25" hidden="false" customHeight="true" outlineLevel="0" collapsed="false">
      <c r="B29" s="111"/>
      <c r="C29" s="117"/>
      <c r="D29" s="113"/>
      <c r="E29" s="114" t="str">
        <f aca="false">IF(D29="","",SUM(D29:D30)+(2-COUNT(D29:D30))*100)</f>
        <v/>
      </c>
      <c r="F29" s="113"/>
      <c r="G29" s="114" t="str">
        <f aca="false">IF(F29="","",SUM(F29:F30)+(2-COUNT(F29:F30))*100)</f>
        <v/>
      </c>
      <c r="H29" s="113"/>
      <c r="I29" s="114" t="str">
        <f aca="false">IF(H29="","",SUM(H29:H30)+(2-COUNT(H29:H30))*100)</f>
        <v/>
      </c>
      <c r="J29" s="113"/>
      <c r="K29" s="114" t="str">
        <f aca="false">IF(J29="","",SUM(J29:J30)+(2-COUNT(J29:J30))*100)</f>
        <v/>
      </c>
      <c r="L29" s="113"/>
      <c r="M29" s="114" t="str">
        <f aca="false">IF(L29="","",SUM(L29:L30)+(2-COUNT(L29:L30))*100)</f>
        <v/>
      </c>
      <c r="N29" s="113"/>
      <c r="O29" s="114" t="str">
        <f aca="false">IF(N29="","",SUM(N29:N30)+(2-COUNT(N29:N30))*100)</f>
        <v/>
      </c>
      <c r="P29" s="113"/>
      <c r="Q29" s="114" t="str">
        <f aca="false">IF(P29="","",SUM(P29:P30)+(2-COUNT(P29:P30))*100)</f>
        <v/>
      </c>
      <c r="R29" s="113"/>
      <c r="S29" s="114" t="str">
        <f aca="false">IF(R29="","",SUM(R29:R30)+(2-COUNT(R29:R30))*100)</f>
        <v/>
      </c>
      <c r="T29" s="113"/>
      <c r="U29" s="114" t="str">
        <f aca="false">IF(T29="","",SUM(T29:T30)+(2-COUNT(T29:T30))*100)</f>
        <v/>
      </c>
      <c r="V29" s="113"/>
      <c r="W29" s="114" t="str">
        <f aca="false">IF(V29="","",SUM(V29:V30)+(2-COUNT(V29:V30))*100)</f>
        <v/>
      </c>
    </row>
    <row r="30" customFormat="false" ht="17.25" hidden="false" customHeight="true" outlineLevel="0" collapsed="false">
      <c r="B30" s="118"/>
      <c r="C30" s="118"/>
      <c r="D30" s="116"/>
      <c r="E30" s="114"/>
      <c r="F30" s="116"/>
      <c r="G30" s="114"/>
      <c r="H30" s="116"/>
      <c r="I30" s="114"/>
      <c r="J30" s="116"/>
      <c r="K30" s="114"/>
      <c r="L30" s="116"/>
      <c r="M30" s="114"/>
      <c r="N30" s="116"/>
      <c r="O30" s="114"/>
      <c r="P30" s="116"/>
      <c r="Q30" s="114"/>
      <c r="R30" s="116"/>
      <c r="S30" s="114"/>
      <c r="T30" s="116"/>
      <c r="U30" s="114"/>
      <c r="V30" s="116"/>
      <c r="W30" s="114"/>
    </row>
    <row r="31" customFormat="false" ht="17.25" hidden="false" customHeight="true" outlineLevel="0" collapsed="false">
      <c r="B31" s="120"/>
      <c r="C31" s="117"/>
      <c r="D31" s="121"/>
      <c r="E31" s="114" t="str">
        <f aca="false">IF(D31="","",SUM(D31:D32)+(2-COUNT(D31:D32))*100)</f>
        <v/>
      </c>
      <c r="F31" s="113"/>
      <c r="G31" s="114" t="str">
        <f aca="false">IF(F31="","",SUM(F31:F32)+(2-COUNT(F31:F32))*100)</f>
        <v/>
      </c>
      <c r="H31" s="113"/>
      <c r="I31" s="114" t="str">
        <f aca="false">IF(H31="","",SUM(H31:H32)+(2-COUNT(H31:H32))*100)</f>
        <v/>
      </c>
      <c r="J31" s="113"/>
      <c r="K31" s="114" t="str">
        <f aca="false">IF(J31="","",SUM(J31:J32)+(2-COUNT(J31:J32))*100)</f>
        <v/>
      </c>
      <c r="L31" s="113"/>
      <c r="M31" s="114" t="str">
        <f aca="false">IF(L31="","",SUM(L31:L32)+(2-COUNT(L31:L32))*100)</f>
        <v/>
      </c>
      <c r="N31" s="113"/>
      <c r="O31" s="114" t="str">
        <f aca="false">IF(N31="","",SUM(N31:N32)+(2-COUNT(N31:N32))*100)</f>
        <v/>
      </c>
      <c r="P31" s="113"/>
      <c r="Q31" s="114" t="str">
        <f aca="false">IF(P31="","",SUM(P31:P32)+(2-COUNT(P31:P32))*100)</f>
        <v/>
      </c>
      <c r="R31" s="113"/>
      <c r="S31" s="114" t="str">
        <f aca="false">IF(R31="","",SUM(R31:R32)+(2-COUNT(R31:R32))*100)</f>
        <v/>
      </c>
      <c r="T31" s="113"/>
      <c r="U31" s="114" t="str">
        <f aca="false">IF(T31="","",SUM(T31:T32)+(2-COUNT(T31:T32))*100)</f>
        <v/>
      </c>
      <c r="V31" s="113"/>
      <c r="W31" s="114" t="str">
        <f aca="false">IF(V31="","",SUM(V31:V32)+(2-COUNT(V31:V32))*100)</f>
        <v/>
      </c>
    </row>
    <row r="32" customFormat="false" ht="17.25" hidden="false" customHeight="true" outlineLevel="0" collapsed="false">
      <c r="B32" s="118"/>
      <c r="C32" s="118"/>
      <c r="D32" s="122"/>
      <c r="E32" s="114"/>
      <c r="F32" s="122"/>
      <c r="G32" s="114"/>
      <c r="H32" s="122"/>
      <c r="I32" s="114"/>
      <c r="J32" s="122"/>
      <c r="K32" s="114"/>
      <c r="L32" s="122"/>
      <c r="M32" s="114"/>
      <c r="N32" s="122"/>
      <c r="O32" s="114"/>
      <c r="P32" s="122"/>
      <c r="Q32" s="114"/>
      <c r="R32" s="122"/>
      <c r="S32" s="114"/>
      <c r="T32" s="122"/>
      <c r="U32" s="114"/>
      <c r="V32" s="122"/>
      <c r="W32" s="114"/>
    </row>
    <row r="33" customFormat="false" ht="12.75" hidden="false" customHeight="false" outlineLevel="0" collapsed="false">
      <c r="B33" s="123"/>
      <c r="C33" s="123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</row>
    <row r="34" customFormat="false" ht="14.25" hidden="false" customHeight="true" outlineLevel="0" collapsed="false">
      <c r="B34" s="125" t="s">
        <v>33</v>
      </c>
      <c r="C34" s="125"/>
      <c r="D34" s="125"/>
      <c r="E34" s="126" t="str">
        <f aca="true">IF($D$18&lt;TODAY(),"Y","")</f>
        <v/>
      </c>
      <c r="G34" s="126" t="str">
        <f aca="true">IF($F$18&lt;TODAY(),"Y","")</f>
        <v/>
      </c>
      <c r="I34" s="126" t="str">
        <f aca="true">IF($H$18&lt;TODAY(),"Y","")</f>
        <v/>
      </c>
      <c r="K34" s="126" t="str">
        <f aca="true">IF($J$18&lt;TODAY(),"Y","")</f>
        <v/>
      </c>
      <c r="M34" s="126" t="str">
        <f aca="true">IF($L$18&lt;TODAY(),"Y","")</f>
        <v/>
      </c>
      <c r="O34" s="126" t="str">
        <f aca="true">IF($N$18&lt;TODAY(),"Y","")</f>
        <v/>
      </c>
      <c r="Q34" s="126" t="str">
        <f aca="true">IF($P$18&lt;TODAY(),"Y","")</f>
        <v/>
      </c>
      <c r="S34" s="126" t="str">
        <f aca="true">IF($R$18&lt;TODAY(),"Y","")</f>
        <v/>
      </c>
      <c r="U34" s="126" t="str">
        <f aca="true">IF($T$18&lt;TODAY(),"Y","")</f>
        <v/>
      </c>
      <c r="W34" s="126" t="str">
        <f aca="true">IF($V$18&lt;TODAY(),"Y","")</f>
        <v/>
      </c>
    </row>
    <row r="35" customFormat="false" ht="47.25" hidden="false" customHeight="true" outlineLevel="0" collapsed="false">
      <c r="B35" s="127" t="s">
        <v>34</v>
      </c>
      <c r="C35" s="127"/>
      <c r="D35" s="127"/>
    </row>
    <row r="36" customFormat="false" ht="12.75" hidden="false" customHeight="false" outlineLevel="0" collapsed="false">
      <c r="A36" s="2"/>
      <c r="B36" s="32"/>
      <c r="C36" s="32"/>
    </row>
    <row r="37" customFormat="false" ht="12.75" hidden="false" customHeight="false" outlineLevel="0" collapsed="false">
      <c r="A37" s="2"/>
      <c r="B37" s="32"/>
      <c r="C37" s="32"/>
    </row>
    <row r="38" customFormat="false" ht="12.75" hidden="false" customHeight="false" outlineLevel="0" collapsed="false">
      <c r="A38" s="2"/>
      <c r="B38" s="32"/>
      <c r="C38" s="32"/>
    </row>
    <row r="39" customFormat="false" ht="12.75" hidden="false" customHeight="false" outlineLevel="0" collapsed="false">
      <c r="A39" s="2"/>
      <c r="B39" s="32"/>
      <c r="C39" s="32"/>
    </row>
    <row r="40" customFormat="false" ht="12.75" hidden="false" customHeight="false" outlineLevel="0" collapsed="false">
      <c r="A40" s="2"/>
      <c r="B40" s="32"/>
      <c r="C40" s="32"/>
    </row>
    <row r="41" customFormat="false" ht="12.75" hidden="false" customHeight="false" outlineLevel="0" collapsed="false">
      <c r="A41" s="2"/>
      <c r="B41" s="32"/>
      <c r="C41" s="32"/>
    </row>
    <row r="42" customFormat="false" ht="12.75" hidden="false" customHeight="false" outlineLevel="0" collapsed="false">
      <c r="A42" s="2"/>
      <c r="B42" s="32"/>
      <c r="C42" s="32"/>
    </row>
    <row r="43" customFormat="false" ht="12.75" hidden="false" customHeight="false" outlineLevel="0" collapsed="false">
      <c r="A43" s="2"/>
      <c r="B43" s="32"/>
      <c r="C43" s="32"/>
    </row>
    <row r="44" customFormat="false" ht="12.75" hidden="false" customHeight="false" outlineLevel="0" collapsed="false">
      <c r="A44" s="2"/>
      <c r="B44" s="32"/>
      <c r="C44" s="32"/>
    </row>
    <row r="45" customFormat="false" ht="12.75" hidden="false" customHeight="false" outlineLevel="0" collapsed="false">
      <c r="A45" s="2"/>
      <c r="B45" s="32"/>
      <c r="C45" s="32"/>
    </row>
    <row r="46" customFormat="false" ht="12.75" hidden="false" customHeight="false" outlineLevel="0" collapsed="false">
      <c r="A46" s="2"/>
      <c r="B46" s="32"/>
      <c r="C46" s="32"/>
    </row>
    <row r="47" customFormat="false" ht="12.75" hidden="false" customHeight="false" outlineLevel="0" collapsed="false">
      <c r="A47" s="2"/>
      <c r="B47" s="32"/>
      <c r="C47" s="32"/>
    </row>
  </sheetData>
  <mergeCells count="109">
    <mergeCell ref="B3:W3"/>
    <mergeCell ref="B4:W4"/>
    <mergeCell ref="B5:W5"/>
    <mergeCell ref="B6:W6"/>
    <mergeCell ref="B7:W7"/>
    <mergeCell ref="B8:W8"/>
    <mergeCell ref="B9:W9"/>
    <mergeCell ref="B10:W10"/>
    <mergeCell ref="B11:W11"/>
    <mergeCell ref="B15:C15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B20:W20"/>
    <mergeCell ref="E21:E22"/>
    <mergeCell ref="G21:G22"/>
    <mergeCell ref="I21:I22"/>
    <mergeCell ref="K21:K22"/>
    <mergeCell ref="M21:M22"/>
    <mergeCell ref="O21:O22"/>
    <mergeCell ref="Q21:Q22"/>
    <mergeCell ref="S21:S22"/>
    <mergeCell ref="U21:U22"/>
    <mergeCell ref="W21:W22"/>
    <mergeCell ref="B22:C22"/>
    <mergeCell ref="E23:E24"/>
    <mergeCell ref="G23:G24"/>
    <mergeCell ref="I23:I24"/>
    <mergeCell ref="K23:K24"/>
    <mergeCell ref="M23:M24"/>
    <mergeCell ref="O23:O24"/>
    <mergeCell ref="Q23:Q24"/>
    <mergeCell ref="S23:S24"/>
    <mergeCell ref="U23:U24"/>
    <mergeCell ref="W23:W24"/>
    <mergeCell ref="B24:C24"/>
    <mergeCell ref="E25:E26"/>
    <mergeCell ref="G25:G26"/>
    <mergeCell ref="I25:I26"/>
    <mergeCell ref="K25:K26"/>
    <mergeCell ref="M25:M26"/>
    <mergeCell ref="O25:O26"/>
    <mergeCell ref="Q25:Q26"/>
    <mergeCell ref="S25:S26"/>
    <mergeCell ref="U25:U26"/>
    <mergeCell ref="W25:W26"/>
    <mergeCell ref="B26:C26"/>
    <mergeCell ref="E27:E28"/>
    <mergeCell ref="G27:G28"/>
    <mergeCell ref="I27:I28"/>
    <mergeCell ref="K27:K28"/>
    <mergeCell ref="M27:M28"/>
    <mergeCell ref="O27:O28"/>
    <mergeCell ref="Q27:Q28"/>
    <mergeCell ref="S27:S28"/>
    <mergeCell ref="U27:U28"/>
    <mergeCell ref="W27:W28"/>
    <mergeCell ref="B28:C28"/>
    <mergeCell ref="E29:E30"/>
    <mergeCell ref="G29:G30"/>
    <mergeCell ref="I29:I30"/>
    <mergeCell ref="K29:K30"/>
    <mergeCell ref="M29:M30"/>
    <mergeCell ref="O29:O30"/>
    <mergeCell ref="Q29:Q30"/>
    <mergeCell ref="S29:S30"/>
    <mergeCell ref="U29:U30"/>
    <mergeCell ref="W29:W30"/>
    <mergeCell ref="B30:C30"/>
    <mergeCell ref="E31:E32"/>
    <mergeCell ref="G31:G32"/>
    <mergeCell ref="I31:I32"/>
    <mergeCell ref="K31:K32"/>
    <mergeCell ref="M31:M32"/>
    <mergeCell ref="O31:O32"/>
    <mergeCell ref="Q31:Q32"/>
    <mergeCell ref="S31:S32"/>
    <mergeCell ref="U31:U32"/>
    <mergeCell ref="W31:W32"/>
    <mergeCell ref="B32:C32"/>
    <mergeCell ref="B34:D34"/>
    <mergeCell ref="B35:D35"/>
  </mergeCells>
  <conditionalFormatting sqref="E34 G34 I34 K34 M34 O34 Q34 S34 U34 W34">
    <cfRule type="cellIs" priority="2" operator="equal" aboveAverage="0" equalAverage="0" bottom="0" percent="0" rank="0" text="" dxfId="1">
      <formula>"Y"</formula>
    </cfRule>
  </conditionalFormatting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505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2006-06-01T11:25:50Z</dcterms:created>
  <dc:creator>Trevor Langridge</dc:creator>
  <dc:description/>
  <dc:language>en-GB</dc:language>
  <cp:lastModifiedBy/>
  <cp:lastPrinted>2019-01-12T17:49:40Z</cp:lastPrinted>
  <dcterms:modified xsi:type="dcterms:W3CDTF">2024-09-11T20:57:56Z</dcterms:modified>
  <cp:revision>118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1033-11.2.0.10078</vt:lpwstr>
  </property>
</Properties>
</file>